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rashoda'!$B$1:$L$80</definedName>
    <definedName name="_xlnm.Print_Area" localSheetId="6">'Posebni dio'!$A$1:$F$110</definedName>
    <definedName name="_xlnm.Print_Area" localSheetId="0">SAŽETAK!$B$1:$L$27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J26" i="3"/>
  <c r="I26" i="3"/>
  <c r="H26" i="3"/>
  <c r="G26" i="3"/>
  <c r="J47" i="3"/>
  <c r="I47" i="3"/>
  <c r="H47" i="3"/>
  <c r="G47" i="3"/>
  <c r="K55" i="3"/>
  <c r="L55" i="3"/>
  <c r="G12" i="1" l="1"/>
  <c r="H12" i="1"/>
  <c r="I12" i="1"/>
  <c r="J12" i="1"/>
  <c r="L12" i="1" s="1"/>
  <c r="G15" i="1"/>
  <c r="H15" i="1"/>
  <c r="I15" i="1"/>
  <c r="I16" i="1" s="1"/>
  <c r="J15" i="1"/>
  <c r="J16" i="1" l="1"/>
  <c r="L16" i="1" s="1"/>
  <c r="K12" i="1"/>
  <c r="H16" i="1"/>
  <c r="G16" i="1"/>
  <c r="L15" i="1"/>
  <c r="K15" i="1"/>
  <c r="H26" i="1"/>
  <c r="I26" i="1"/>
  <c r="I27" i="1" s="1"/>
  <c r="J26" i="1"/>
  <c r="G26" i="1"/>
  <c r="H23" i="1"/>
  <c r="I23" i="1"/>
  <c r="J23" i="1"/>
  <c r="L23" i="1" s="1"/>
  <c r="G23" i="1"/>
  <c r="H27" i="1" l="1"/>
  <c r="K23" i="1"/>
  <c r="L26" i="1"/>
  <c r="K16" i="1"/>
  <c r="J27" i="1"/>
  <c r="L27" i="1" s="1"/>
  <c r="K26" i="1"/>
  <c r="G27" i="1"/>
  <c r="E109" i="15"/>
  <c r="D109" i="15"/>
  <c r="F109" i="15" s="1"/>
  <c r="C109" i="15"/>
  <c r="E108" i="15"/>
  <c r="E107" i="15" s="1"/>
  <c r="D108" i="15"/>
  <c r="F108" i="15" s="1"/>
  <c r="C108" i="15"/>
  <c r="C107" i="15" s="1"/>
  <c r="E105" i="15"/>
  <c r="D105" i="15"/>
  <c r="F105" i="15" s="1"/>
  <c r="C105" i="15"/>
  <c r="E104" i="15"/>
  <c r="C104" i="15"/>
  <c r="E99" i="15"/>
  <c r="E98" i="15" s="1"/>
  <c r="E97" i="15" s="1"/>
  <c r="D99" i="15"/>
  <c r="F99" i="15" s="1"/>
  <c r="C99" i="15"/>
  <c r="C98" i="15" s="1"/>
  <c r="C97" i="15" s="1"/>
  <c r="E95" i="15"/>
  <c r="D95" i="15"/>
  <c r="F95" i="15" s="1"/>
  <c r="C95" i="15"/>
  <c r="E94" i="15"/>
  <c r="D94" i="15"/>
  <c r="F94" i="15" s="1"/>
  <c r="C94" i="15"/>
  <c r="E90" i="15"/>
  <c r="D90" i="15"/>
  <c r="F90" i="15" s="1"/>
  <c r="C90" i="15"/>
  <c r="E82" i="15"/>
  <c r="D82" i="15"/>
  <c r="F82" i="15" s="1"/>
  <c r="C82" i="15"/>
  <c r="E76" i="15"/>
  <c r="D76" i="15"/>
  <c r="F76" i="15" s="1"/>
  <c r="C76" i="15"/>
  <c r="E73" i="15"/>
  <c r="E72" i="15" s="1"/>
  <c r="E71" i="15" s="1"/>
  <c r="D73" i="15"/>
  <c r="F73" i="15" s="1"/>
  <c r="C73" i="15"/>
  <c r="E66" i="15"/>
  <c r="E65" i="15" s="1"/>
  <c r="D66" i="15"/>
  <c r="D65" i="15" s="1"/>
  <c r="D64" i="15" s="1"/>
  <c r="C66" i="15"/>
  <c r="C65" i="15" s="1"/>
  <c r="C64" i="15" s="1"/>
  <c r="E62" i="15"/>
  <c r="D62" i="15"/>
  <c r="D61" i="15" s="1"/>
  <c r="D53" i="15" s="1"/>
  <c r="C62" i="15"/>
  <c r="C61" i="15" s="1"/>
  <c r="E59" i="15"/>
  <c r="D59" i="15"/>
  <c r="C59" i="15"/>
  <c r="E55" i="15"/>
  <c r="D55" i="15"/>
  <c r="C55" i="15"/>
  <c r="C54" i="15" s="1"/>
  <c r="E54" i="15"/>
  <c r="D54" i="15"/>
  <c r="E51" i="15"/>
  <c r="D51" i="15"/>
  <c r="C51" i="15"/>
  <c r="E49" i="15"/>
  <c r="D49" i="15"/>
  <c r="D48" i="15" s="1"/>
  <c r="C49" i="15"/>
  <c r="C48" i="15" s="1"/>
  <c r="E48" i="15"/>
  <c r="E43" i="15"/>
  <c r="D43" i="15"/>
  <c r="F43" i="15" s="1"/>
  <c r="C43" i="15"/>
  <c r="C22" i="15" s="1"/>
  <c r="E34" i="15"/>
  <c r="E22" i="15" s="1"/>
  <c r="D34" i="15"/>
  <c r="C34" i="15"/>
  <c r="E27" i="15"/>
  <c r="D27" i="15"/>
  <c r="F27" i="15" s="1"/>
  <c r="C27" i="15"/>
  <c r="E23" i="15"/>
  <c r="D23" i="15"/>
  <c r="F23" i="15" s="1"/>
  <c r="C23" i="15"/>
  <c r="E19" i="15"/>
  <c r="E13" i="15" s="1"/>
  <c r="D19" i="15"/>
  <c r="C19" i="15"/>
  <c r="E17" i="15"/>
  <c r="D17" i="15"/>
  <c r="F17" i="15" s="1"/>
  <c r="C17" i="15"/>
  <c r="E14" i="15"/>
  <c r="D14" i="15"/>
  <c r="F14" i="15" s="1"/>
  <c r="C14" i="15"/>
  <c r="D13" i="15"/>
  <c r="C13" i="15"/>
  <c r="H8" i="8"/>
  <c r="G8" i="8"/>
  <c r="F7" i="8"/>
  <c r="F6" i="8" s="1"/>
  <c r="H6" i="8" s="1"/>
  <c r="E7" i="8"/>
  <c r="E6" i="8" s="1"/>
  <c r="D7" i="8"/>
  <c r="D6" i="8" s="1"/>
  <c r="C7" i="8"/>
  <c r="G7" i="8" s="1"/>
  <c r="H15" i="5"/>
  <c r="G15" i="5"/>
  <c r="F14" i="5"/>
  <c r="E14" i="5"/>
  <c r="H14" i="5" s="1"/>
  <c r="D14" i="5"/>
  <c r="C14" i="5"/>
  <c r="H13" i="5"/>
  <c r="G13" i="5"/>
  <c r="F12" i="5"/>
  <c r="H12" i="5" s="1"/>
  <c r="E12" i="5"/>
  <c r="D12" i="5"/>
  <c r="D11" i="5" s="1"/>
  <c r="C12" i="5"/>
  <c r="H10" i="5"/>
  <c r="G10" i="5"/>
  <c r="F9" i="5"/>
  <c r="F6" i="5" s="1"/>
  <c r="E9" i="5"/>
  <c r="D9" i="5"/>
  <c r="C9" i="5"/>
  <c r="H8" i="5"/>
  <c r="G8" i="5"/>
  <c r="F7" i="5"/>
  <c r="E7" i="5"/>
  <c r="D7" i="5"/>
  <c r="C7" i="5"/>
  <c r="E6" i="5"/>
  <c r="L79" i="3"/>
  <c r="K79" i="3"/>
  <c r="J78" i="3"/>
  <c r="L78" i="3" s="1"/>
  <c r="I78" i="3"/>
  <c r="I77" i="3" s="1"/>
  <c r="H78" i="3"/>
  <c r="H77" i="3" s="1"/>
  <c r="G78" i="3"/>
  <c r="G77" i="3" s="1"/>
  <c r="L76" i="3"/>
  <c r="K76" i="3"/>
  <c r="J75" i="3"/>
  <c r="I75" i="3"/>
  <c r="H75" i="3"/>
  <c r="G75" i="3"/>
  <c r="L74" i="3"/>
  <c r="K74" i="3"/>
  <c r="L73" i="3"/>
  <c r="K73" i="3"/>
  <c r="L72" i="3"/>
  <c r="K72" i="3"/>
  <c r="L71" i="3"/>
  <c r="K71" i="3"/>
  <c r="L70" i="3"/>
  <c r="K70" i="3"/>
  <c r="J69" i="3"/>
  <c r="L69" i="3" s="1"/>
  <c r="I69" i="3"/>
  <c r="I68" i="3" s="1"/>
  <c r="H69" i="3"/>
  <c r="G69" i="3"/>
  <c r="L66" i="3"/>
  <c r="K66" i="3"/>
  <c r="J65" i="3"/>
  <c r="I65" i="3"/>
  <c r="L65" i="3" s="1"/>
  <c r="H65" i="3"/>
  <c r="G65" i="3"/>
  <c r="K65" i="3" s="1"/>
  <c r="L64" i="3"/>
  <c r="K64" i="3"/>
  <c r="J63" i="3"/>
  <c r="I63" i="3"/>
  <c r="I62" i="3" s="1"/>
  <c r="H63" i="3"/>
  <c r="G63" i="3"/>
  <c r="K63" i="3" s="1"/>
  <c r="J62" i="3"/>
  <c r="L61" i="3"/>
  <c r="K61" i="3"/>
  <c r="L60" i="3"/>
  <c r="K60" i="3"/>
  <c r="L59" i="3"/>
  <c r="K59" i="3"/>
  <c r="L58" i="3"/>
  <c r="K58" i="3"/>
  <c r="J57" i="3"/>
  <c r="I57" i="3"/>
  <c r="H57" i="3"/>
  <c r="G57" i="3"/>
  <c r="K57" i="3" s="1"/>
  <c r="L56" i="3"/>
  <c r="K56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J40" i="3"/>
  <c r="L40" i="3" s="1"/>
  <c r="I40" i="3"/>
  <c r="H40" i="3"/>
  <c r="G40" i="3"/>
  <c r="L39" i="3"/>
  <c r="K39" i="3"/>
  <c r="L38" i="3"/>
  <c r="K38" i="3"/>
  <c r="L37" i="3"/>
  <c r="K37" i="3"/>
  <c r="J36" i="3"/>
  <c r="J35" i="3" s="1"/>
  <c r="I36" i="3"/>
  <c r="I35" i="3" s="1"/>
  <c r="H36" i="3"/>
  <c r="H35" i="3" s="1"/>
  <c r="G36" i="3"/>
  <c r="L34" i="3"/>
  <c r="K34" i="3"/>
  <c r="L33" i="3"/>
  <c r="K33" i="3"/>
  <c r="J32" i="3"/>
  <c r="I32" i="3"/>
  <c r="H32" i="3"/>
  <c r="G32" i="3"/>
  <c r="K32" i="3" s="1"/>
  <c r="L31" i="3"/>
  <c r="K31" i="3"/>
  <c r="J30" i="3"/>
  <c r="I30" i="3"/>
  <c r="H30" i="3"/>
  <c r="H25" i="3" s="1"/>
  <c r="G30" i="3"/>
  <c r="L28" i="3"/>
  <c r="K28" i="3"/>
  <c r="L27" i="3"/>
  <c r="K27" i="3"/>
  <c r="L26" i="3"/>
  <c r="K26" i="3"/>
  <c r="J25" i="3"/>
  <c r="L18" i="3"/>
  <c r="K18" i="3"/>
  <c r="L17" i="3"/>
  <c r="K17" i="3"/>
  <c r="J16" i="3"/>
  <c r="I16" i="3"/>
  <c r="L16" i="3" s="1"/>
  <c r="H16" i="3"/>
  <c r="H15" i="3" s="1"/>
  <c r="G16" i="3"/>
  <c r="G15" i="3" s="1"/>
  <c r="J15" i="3"/>
  <c r="I15" i="3"/>
  <c r="L14" i="3"/>
  <c r="K14" i="3"/>
  <c r="J13" i="3"/>
  <c r="J12" i="3" s="1"/>
  <c r="I13" i="3"/>
  <c r="I12" i="3" s="1"/>
  <c r="H13" i="3"/>
  <c r="H12" i="3" s="1"/>
  <c r="G13" i="3"/>
  <c r="G12" i="3" s="1"/>
  <c r="I67" i="3" l="1"/>
  <c r="E12" i="15"/>
  <c r="F54" i="15"/>
  <c r="F62" i="15"/>
  <c r="I25" i="3"/>
  <c r="E11" i="5"/>
  <c r="C53" i="15"/>
  <c r="L75" i="3"/>
  <c r="D22" i="15"/>
  <c r="F22" i="15" s="1"/>
  <c r="D104" i="15"/>
  <c r="F104" i="15" s="1"/>
  <c r="K15" i="3"/>
  <c r="F48" i="15"/>
  <c r="F55" i="15"/>
  <c r="F65" i="15"/>
  <c r="F13" i="15"/>
  <c r="F49" i="15"/>
  <c r="F59" i="15"/>
  <c r="F66" i="15"/>
  <c r="L57" i="3"/>
  <c r="H62" i="3"/>
  <c r="G9" i="5"/>
  <c r="L30" i="3"/>
  <c r="H68" i="3"/>
  <c r="H67" i="3" s="1"/>
  <c r="G14" i="5"/>
  <c r="D72" i="15"/>
  <c r="D71" i="15" s="1"/>
  <c r="F71" i="15" s="1"/>
  <c r="D98" i="15"/>
  <c r="D107" i="15"/>
  <c r="F107" i="15" s="1"/>
  <c r="I11" i="3"/>
  <c r="I10" i="3" s="1"/>
  <c r="L63" i="3"/>
  <c r="K75" i="3"/>
  <c r="H9" i="5"/>
  <c r="F19" i="15"/>
  <c r="F34" i="15"/>
  <c r="F51" i="15"/>
  <c r="E61" i="15"/>
  <c r="F61" i="15" s="1"/>
  <c r="I24" i="3"/>
  <c r="I23" i="3" s="1"/>
  <c r="L62" i="3"/>
  <c r="L25" i="3"/>
  <c r="L32" i="3"/>
  <c r="H7" i="8"/>
  <c r="C12" i="15"/>
  <c r="C11" i="15" s="1"/>
  <c r="C7" i="15" s="1"/>
  <c r="F72" i="15"/>
  <c r="L15" i="3"/>
  <c r="K30" i="3"/>
  <c r="K36" i="3"/>
  <c r="L36" i="3"/>
  <c r="K40" i="3"/>
  <c r="J68" i="3"/>
  <c r="K69" i="3"/>
  <c r="J77" i="3"/>
  <c r="L77" i="3" s="1"/>
  <c r="K78" i="3"/>
  <c r="H6" i="5"/>
  <c r="H7" i="5"/>
  <c r="F11" i="5"/>
  <c r="H11" i="5" s="1"/>
  <c r="G12" i="5"/>
  <c r="E64" i="15"/>
  <c r="F64" i="15" s="1"/>
  <c r="E70" i="15"/>
  <c r="G7" i="5"/>
  <c r="K27" i="1"/>
  <c r="C11" i="5"/>
  <c r="G62" i="3"/>
  <c r="K62" i="3" s="1"/>
  <c r="C72" i="15"/>
  <c r="C71" i="15" s="1"/>
  <c r="C70" i="15" s="1"/>
  <c r="C8" i="15" s="1"/>
  <c r="C6" i="8"/>
  <c r="G6" i="8" s="1"/>
  <c r="C6" i="5"/>
  <c r="G6" i="5" s="1"/>
  <c r="D6" i="5"/>
  <c r="H11" i="3"/>
  <c r="H10" i="3" s="1"/>
  <c r="K16" i="3"/>
  <c r="G11" i="3"/>
  <c r="G10" i="3" s="1"/>
  <c r="J24" i="3"/>
  <c r="H24" i="3"/>
  <c r="G68" i="3"/>
  <c r="L35" i="3"/>
  <c r="L24" i="3"/>
  <c r="G35" i="3"/>
  <c r="K35" i="3" s="1"/>
  <c r="J11" i="3"/>
  <c r="L12" i="3"/>
  <c r="K12" i="3"/>
  <c r="L13" i="3"/>
  <c r="K13" i="3"/>
  <c r="G25" i="3"/>
  <c r="K25" i="3" s="1"/>
  <c r="E53" i="15" l="1"/>
  <c r="D12" i="15"/>
  <c r="D11" i="15" s="1"/>
  <c r="D7" i="15" s="1"/>
  <c r="G11" i="5"/>
  <c r="H23" i="3"/>
  <c r="F98" i="15"/>
  <c r="D97" i="15"/>
  <c r="F97" i="15" s="1"/>
  <c r="D70" i="15"/>
  <c r="D8" i="15" s="1"/>
  <c r="E8" i="15"/>
  <c r="F8" i="15" s="1"/>
  <c r="F70" i="15"/>
  <c r="F53" i="15"/>
  <c r="E11" i="15"/>
  <c r="L68" i="3"/>
  <c r="J67" i="3"/>
  <c r="L67" i="3" s="1"/>
  <c r="K77" i="3"/>
  <c r="G67" i="3"/>
  <c r="K67" i="3" s="1"/>
  <c r="K68" i="3"/>
  <c r="K11" i="3"/>
  <c r="L11" i="3"/>
  <c r="J10" i="3"/>
  <c r="G24" i="3"/>
  <c r="F12" i="15" l="1"/>
  <c r="F11" i="15"/>
  <c r="E7" i="15"/>
  <c r="F7" i="15" s="1"/>
  <c r="J23" i="3"/>
  <c r="L23" i="3" s="1"/>
  <c r="G23" i="3"/>
  <c r="K24" i="3"/>
  <c r="L10" i="3"/>
  <c r="K10" i="3"/>
  <c r="K23" i="3" l="1"/>
</calcChain>
</file>

<file path=xl/sharedStrings.xml><?xml version="1.0" encoding="utf-8"?>
<sst xmlns="http://schemas.openxmlformats.org/spreadsheetml/2006/main" count="467" uniqueCount="197">
  <si>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</si>
  <si>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</si>
  <si>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</si>
  <si>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</si>
  <si>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</si>
  <si>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</si>
  <si>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</si>
  <si>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</si>
  <si>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</si>
  <si>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</si>
  <si>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</si>
  <si>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</si>
  <si>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</si>
  <si>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</si>
  <si>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</si>
  <si>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</si>
  <si>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</si>
  <si>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</si>
  <si>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</si>
  <si>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</si>
  <si>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</si>
  <si>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</si>
  <si>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</si>
  <si>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</si>
  <si>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</si>
  <si>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</si>
  <si>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</si>
  <si>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</si>
  <si>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</si>
  <si>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</si>
  <si>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</si>
  <si>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</si>
  <si>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</si>
  <si>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</si>
  <si>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</si>
  <si>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</si>
  <si>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</si>
  <si>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</si>
  <si>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</si>
  <si>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</si>
  <si>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</si>
  <si>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</si>
  <si>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</si>
  <si>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</si>
  <si>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</si>
  <si>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</si>
  <si>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</si>
  <si>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</si>
  <si>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</si>
  <si>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</si>
  <si>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</si>
  <si>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</si>
  <si>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</si>
  <si>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</si>
  <si>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</si>
  <si>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</si>
  <si>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</si>
  <si>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</si>
  <si>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</si>
  <si>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</si>
  <si>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</si>
  <si>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</si>
  <si>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</si>
  <si>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</si>
  <si>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</si>
  <si>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</si>
  <si>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</si>
  <si>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</si>
  <si>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</si>
  <si>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</si>
  <si>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</si>
  <si>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</si>
  <si>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</si>
  <si>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</si>
  <si>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</si>
  <si>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</si>
  <si>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</si>
  <si>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</si>
  <si>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</si>
  <si>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</si>
  <si>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</si>
  <si>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</si>
  <si>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</si>
  <si>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</si>
  <si>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</si>
  <si>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</si>
  <si>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</si>
  <si>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</si>
  <si>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</si>
  <si>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</si>
  <si>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</si>
  <si>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</si>
  <si>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</si>
  <si>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</si>
  <si>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</si>
  <si>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</si>
  <si>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</si>
  <si>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</si>
  <si>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</si>
  <si>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</si>
  <si>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</si>
  <si>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</si>
  <si>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</si>
  <si>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</si>
  <si>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</si>
  <si>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</si>
  <si>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</si>
  <si>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</si>
  <si>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</si>
  <si>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</si>
  <si>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</si>
  <si>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</si>
  <si>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</si>
  <si>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</si>
  <si>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</si>
  <si>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</si>
  <si>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</si>
  <si>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</si>
  <si>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</si>
  <si>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</si>
  <si>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</si>
  <si>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</si>
  <si>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</si>
  <si>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</si>
  <si>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</si>
  <si>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</si>
  <si>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</si>
  <si>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</si>
  <si>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</si>
  <si>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</si>
  <si>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</si>
  <si>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</si>
  <si>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</si>
  <si>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</si>
  <si>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</si>
  <si>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</si>
  <si>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</si>
  <si>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</si>
  <si>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</si>
  <si>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</si>
  <si>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</si>
  <si>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</si>
  <si>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</si>
  <si>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</si>
  <si>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</si>
  <si>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</si>
  <si>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</si>
  <si>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</si>
  <si>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</si>
  <si>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</si>
  <si>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</si>
  <si>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</si>
  <si>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</si>
  <si>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</si>
  <si>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</si>
  <si>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</si>
  <si>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</si>
  <si>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</si>
  <si>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</si>
  <si>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</si>
  <si>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</si>
  <si>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</si>
  <si>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</si>
  <si>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</si>
  <si>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</si>
  <si>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</si>
  <si>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</si>
  <si>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</si>
  <si>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</si>
  <si>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</si>
  <si>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</si>
  <si>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</si>
  <si>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</si>
  <si>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</si>
  <si>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</si>
  <si>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</si>
  <si>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</si>
  <si>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</si>
  <si>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</si>
  <si>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</si>
  <si>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</si>
  <si>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</si>
  <si>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026 - ZATVOR U PULI - POLA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</si>
  <si>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</si>
  <si>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</si>
  <si>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</si>
  <si>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</si>
  <si>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</si>
  <si>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</si>
  <si>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</si>
  <si>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</si>
  <si>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</si>
  <si>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</si>
  <si>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</si>
  <si>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3277 - ZATVOR U PULI - POLA</t>
  </si>
  <si>
    <t>PLAĆE ZA POSEBNE UVJETE RADA</t>
  </si>
  <si>
    <t>RAČUNALNE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</si>
</sst>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20" fillId="2" borderId="3" xfId="0" applyNumberFormat="1" applyFont="1" applyFill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4" fontId="18" fillId="2" borderId="13" xfId="2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zoomScaleNormal="100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8" t="s">
        <v>45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24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4" t="s">
        <v>32</v>
      </c>
      <c r="C7" s="114"/>
      <c r="D7" s="114"/>
      <c r="E7" s="114"/>
      <c r="F7" s="114"/>
      <c r="G7" s="5"/>
      <c r="H7" s="6"/>
      <c r="I7" s="6"/>
      <c r="J7" s="6"/>
      <c r="K7" s="22"/>
      <c r="L7" s="22"/>
    </row>
    <row r="8" spans="2:13" ht="25.5" x14ac:dyDescent="0.25">
      <c r="B8" s="108" t="s">
        <v>3</v>
      </c>
      <c r="C8" s="108"/>
      <c r="D8" s="108"/>
      <c r="E8" s="108"/>
      <c r="F8" s="108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09">
        <v>1</v>
      </c>
      <c r="C9" s="109"/>
      <c r="D9" s="109"/>
      <c r="E9" s="109"/>
      <c r="F9" s="110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8" customHeight="1" x14ac:dyDescent="0.3">
      <c r="B10" s="104" t="s">
        <v>8</v>
      </c>
      <c r="C10" s="105"/>
      <c r="D10" s="105"/>
      <c r="E10" s="105"/>
      <c r="F10" s="106"/>
      <c r="G10" s="85">
        <v>3211728.36</v>
      </c>
      <c r="H10" s="96">
        <v>3986716</v>
      </c>
      <c r="I10" s="96">
        <v>3649931.11</v>
      </c>
      <c r="J10" s="96">
        <v>3527209.26</v>
      </c>
      <c r="K10" s="86"/>
      <c r="L10" s="86"/>
    </row>
    <row r="11" spans="2:13" ht="19.5" customHeight="1" x14ac:dyDescent="0.3">
      <c r="B11" s="107" t="s">
        <v>7</v>
      </c>
      <c r="C11" s="106"/>
      <c r="D11" s="106"/>
      <c r="E11" s="106"/>
      <c r="F11" s="106"/>
      <c r="G11" s="85">
        <v>0</v>
      </c>
      <c r="H11" s="96">
        <v>0</v>
      </c>
      <c r="I11" s="96">
        <v>0</v>
      </c>
      <c r="J11" s="96">
        <v>0</v>
      </c>
      <c r="K11" s="86"/>
      <c r="L11" s="86"/>
    </row>
    <row r="12" spans="2:13" ht="16.5" customHeight="1" x14ac:dyDescent="0.3">
      <c r="B12" s="101" t="s">
        <v>0</v>
      </c>
      <c r="C12" s="102"/>
      <c r="D12" s="102"/>
      <c r="E12" s="102"/>
      <c r="F12" s="103"/>
      <c r="G12" s="87">
        <f>G10+G11</f>
        <v>3211728.36</v>
      </c>
      <c r="H12" s="87">
        <f t="shared" ref="H12:J12" si="0">H10+H11</f>
        <v>3986716</v>
      </c>
      <c r="I12" s="87">
        <f t="shared" si="0"/>
        <v>3649931.11</v>
      </c>
      <c r="J12" s="87">
        <f t="shared" si="0"/>
        <v>3527209.26</v>
      </c>
      <c r="K12" s="88">
        <f>J12/G12*100</f>
        <v>109.82277654390423</v>
      </c>
      <c r="L12" s="88">
        <f>J12/I12*100</f>
        <v>96.63769407417665</v>
      </c>
    </row>
    <row r="13" spans="2:13" ht="18" customHeight="1" x14ac:dyDescent="0.3">
      <c r="B13" s="113" t="s">
        <v>9</v>
      </c>
      <c r="C13" s="105"/>
      <c r="D13" s="105"/>
      <c r="E13" s="105"/>
      <c r="F13" s="105"/>
      <c r="G13" s="89">
        <v>3131302.92</v>
      </c>
      <c r="H13" s="96">
        <v>3637566</v>
      </c>
      <c r="I13" s="96">
        <v>3551782</v>
      </c>
      <c r="J13" s="96">
        <v>3446393.2</v>
      </c>
      <c r="K13" s="86"/>
      <c r="L13" s="86"/>
    </row>
    <row r="14" spans="2:13" ht="17.25" customHeight="1" x14ac:dyDescent="0.3">
      <c r="B14" s="107" t="s">
        <v>10</v>
      </c>
      <c r="C14" s="106"/>
      <c r="D14" s="106"/>
      <c r="E14" s="106"/>
      <c r="F14" s="106"/>
      <c r="G14" s="85">
        <v>55040.13</v>
      </c>
      <c r="H14" s="96">
        <v>349150</v>
      </c>
      <c r="I14" s="96">
        <v>67912</v>
      </c>
      <c r="J14" s="96">
        <v>67668.13</v>
      </c>
      <c r="K14" s="86"/>
      <c r="L14" s="86"/>
    </row>
    <row r="15" spans="2:13" ht="17.25" customHeight="1" x14ac:dyDescent="0.3">
      <c r="B15" s="14" t="s">
        <v>1</v>
      </c>
      <c r="C15" s="15"/>
      <c r="D15" s="15"/>
      <c r="E15" s="15"/>
      <c r="F15" s="15"/>
      <c r="G15" s="87">
        <f>G13+G14</f>
        <v>3186343.05</v>
      </c>
      <c r="H15" s="87">
        <f t="shared" ref="H15:J15" si="1">H13+H14</f>
        <v>3986716</v>
      </c>
      <c r="I15" s="87">
        <f t="shared" si="1"/>
        <v>3619694</v>
      </c>
      <c r="J15" s="87">
        <f t="shared" si="1"/>
        <v>3514061.33</v>
      </c>
      <c r="K15" s="88">
        <f>J15/G15*100</f>
        <v>110.28509092892558</v>
      </c>
      <c r="L15" s="88">
        <f>J15/I15*100</f>
        <v>97.081723758969687</v>
      </c>
    </row>
    <row r="16" spans="2:13" x14ac:dyDescent="0.25">
      <c r="B16" s="112" t="s">
        <v>2</v>
      </c>
      <c r="C16" s="102"/>
      <c r="D16" s="102"/>
      <c r="E16" s="102"/>
      <c r="F16" s="102"/>
      <c r="G16" s="90">
        <f>G12-G15</f>
        <v>25385.310000000056</v>
      </c>
      <c r="H16" s="90">
        <f t="shared" ref="H16:J16" si="2">H12-H15</f>
        <v>0</v>
      </c>
      <c r="I16" s="90">
        <f t="shared" si="2"/>
        <v>30237.10999999987</v>
      </c>
      <c r="J16" s="90">
        <f t="shared" si="2"/>
        <v>13147.929999999702</v>
      </c>
      <c r="K16" s="88">
        <f>J16/G16*100</f>
        <v>51.793458500210058</v>
      </c>
      <c r="L16" s="88">
        <f>J16/I16*100</f>
        <v>43.482760091820147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4" t="s">
        <v>29</v>
      </c>
      <c r="C18" s="114"/>
      <c r="D18" s="114"/>
      <c r="E18" s="114"/>
      <c r="F18" s="114"/>
      <c r="G18" s="7"/>
      <c r="H18" s="7"/>
      <c r="I18" s="7"/>
      <c r="J18" s="7"/>
      <c r="K18" s="1"/>
      <c r="L18" s="1"/>
      <c r="M18" s="1"/>
    </row>
    <row r="19" spans="1:49" ht="25.5" x14ac:dyDescent="0.25">
      <c r="B19" s="108" t="s">
        <v>3</v>
      </c>
      <c r="C19" s="108"/>
      <c r="D19" s="108"/>
      <c r="E19" s="108"/>
      <c r="F19" s="108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15">
        <v>1</v>
      </c>
      <c r="C20" s="116"/>
      <c r="D20" s="116"/>
      <c r="E20" s="116"/>
      <c r="F20" s="116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21" customHeight="1" x14ac:dyDescent="0.25">
      <c r="B21" s="104" t="s">
        <v>11</v>
      </c>
      <c r="C21" s="117"/>
      <c r="D21" s="117"/>
      <c r="E21" s="117"/>
      <c r="F21" s="117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20.25" customHeight="1" x14ac:dyDescent="0.3">
      <c r="B22" s="104" t="s">
        <v>12</v>
      </c>
      <c r="C22" s="105"/>
      <c r="D22" s="105"/>
      <c r="E22" s="105"/>
      <c r="F22" s="105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1" customHeight="1" x14ac:dyDescent="0.3">
      <c r="B23" s="118" t="s">
        <v>23</v>
      </c>
      <c r="C23" s="119"/>
      <c r="D23" s="119"/>
      <c r="E23" s="119"/>
      <c r="F23" s="120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8.75" customHeight="1" x14ac:dyDescent="0.3">
      <c r="A24"/>
      <c r="B24" s="104" t="s">
        <v>5</v>
      </c>
      <c r="C24" s="105"/>
      <c r="D24" s="105"/>
      <c r="E24" s="105"/>
      <c r="F24" s="105"/>
      <c r="G24" s="89">
        <v>34308</v>
      </c>
      <c r="H24" s="86">
        <v>0</v>
      </c>
      <c r="I24" s="86">
        <v>0</v>
      </c>
      <c r="J24" s="86">
        <v>59693.32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7.25" customHeight="1" x14ac:dyDescent="0.25">
      <c r="A25"/>
      <c r="B25" s="104" t="s">
        <v>28</v>
      </c>
      <c r="C25" s="105"/>
      <c r="D25" s="105"/>
      <c r="E25" s="105"/>
      <c r="F25" s="105"/>
      <c r="G25" s="89">
        <v>-59693.32</v>
      </c>
      <c r="H25" s="86">
        <v>0</v>
      </c>
      <c r="I25" s="86">
        <v>0</v>
      </c>
      <c r="J25" s="86">
        <v>-72841.25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4" customHeight="1" x14ac:dyDescent="0.3">
      <c r="A26" s="35"/>
      <c r="B26" s="118" t="s">
        <v>30</v>
      </c>
      <c r="C26" s="119"/>
      <c r="D26" s="119"/>
      <c r="E26" s="119"/>
      <c r="F26" s="120"/>
      <c r="G26" s="94">
        <f>G24+G25</f>
        <v>-25385.32</v>
      </c>
      <c r="H26" s="94">
        <f t="shared" ref="H26:J26" si="4">H24+H25</f>
        <v>0</v>
      </c>
      <c r="I26" s="94">
        <f t="shared" si="4"/>
        <v>0</v>
      </c>
      <c r="J26" s="94">
        <f t="shared" si="4"/>
        <v>-13147.93</v>
      </c>
      <c r="K26" s="93">
        <f>J26/G26*100</f>
        <v>51.793438097294029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1" t="s">
        <v>31</v>
      </c>
      <c r="C27" s="111"/>
      <c r="D27" s="111"/>
      <c r="E27" s="111"/>
      <c r="F27" s="111"/>
      <c r="G27" s="94">
        <f>G16+G26</f>
        <v>-9.9999999438296072E-3</v>
      </c>
      <c r="H27" s="94">
        <f t="shared" ref="H27:J27" si="5">H16+H26</f>
        <v>0</v>
      </c>
      <c r="I27" s="94">
        <f t="shared" si="5"/>
        <v>30237.10999999987</v>
      </c>
      <c r="J27" s="94">
        <f t="shared" si="5"/>
        <v>-2.9831426218152046E-10</v>
      </c>
      <c r="K27" s="93">
        <f>J27/G27*100</f>
        <v>2.9831426385716339E-6</v>
      </c>
      <c r="L27" s="93">
        <f>J27/I27*100</f>
        <v>-9.8658324880096584E-13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9" t="s">
        <v>39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49" ht="15" customHeight="1" x14ac:dyDescent="0.25">
      <c r="B31" s="99" t="s">
        <v>40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49" ht="15" customHeight="1" x14ac:dyDescent="0.25">
      <c r="B32" s="99" t="s">
        <v>27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36.75" customHeigh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5" customHeight="1" x14ac:dyDescent="0.25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0"/>
  <sheetViews>
    <sheetView topLeftCell="A31" zoomScale="90" zoomScaleNormal="90" workbookViewId="0">
      <selection activeCell="K65" sqref="K6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15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3211728.36</v>
      </c>
      <c r="H10" s="65">
        <f>H11</f>
        <v>3986716</v>
      </c>
      <c r="I10" s="65">
        <f>I11</f>
        <v>3649931.11</v>
      </c>
      <c r="J10" s="65">
        <f>J11</f>
        <v>3527209.2600000002</v>
      </c>
      <c r="K10" s="69">
        <f t="shared" ref="K10:K18" si="0">(J10*100)/G10</f>
        <v>109.82277654390424</v>
      </c>
      <c r="L10" s="69">
        <f t="shared" ref="L10:L18" si="1">(J10*100)/I10</f>
        <v>96.63769407417665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G12+G15</f>
        <v>3211728.36</v>
      </c>
      <c r="H11" s="65">
        <f>H12+H15</f>
        <v>3986716</v>
      </c>
      <c r="I11" s="65">
        <f>I12+I15</f>
        <v>3649931.11</v>
      </c>
      <c r="J11" s="65">
        <f>J12+J15</f>
        <v>3527209.2600000002</v>
      </c>
      <c r="K11" s="65">
        <f t="shared" si="0"/>
        <v>109.82277654390424</v>
      </c>
      <c r="L11" s="65">
        <f t="shared" si="1"/>
        <v>96.63769407417665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52752.13</v>
      </c>
      <c r="H12" s="65">
        <f t="shared" si="2"/>
        <v>37425</v>
      </c>
      <c r="I12" s="65">
        <f t="shared" si="2"/>
        <v>69762.11</v>
      </c>
      <c r="J12" s="65">
        <f t="shared" si="2"/>
        <v>60491.4</v>
      </c>
      <c r="K12" s="65">
        <f t="shared" si="0"/>
        <v>114.67100949288684</v>
      </c>
      <c r="L12" s="65">
        <f t="shared" si="1"/>
        <v>86.710966741114916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52752.13</v>
      </c>
      <c r="H13" s="65">
        <f t="shared" si="2"/>
        <v>37425</v>
      </c>
      <c r="I13" s="65">
        <f t="shared" si="2"/>
        <v>69762.11</v>
      </c>
      <c r="J13" s="65">
        <f t="shared" si="2"/>
        <v>60491.4</v>
      </c>
      <c r="K13" s="65">
        <f t="shared" si="0"/>
        <v>114.67100949288684</v>
      </c>
      <c r="L13" s="65">
        <f t="shared" si="1"/>
        <v>86.710966741114916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52752.13</v>
      </c>
      <c r="H14" s="66">
        <v>37425</v>
      </c>
      <c r="I14" s="66">
        <v>69762.11</v>
      </c>
      <c r="J14" s="66">
        <v>60491.4</v>
      </c>
      <c r="K14" s="66">
        <f t="shared" si="0"/>
        <v>114.67100949288684</v>
      </c>
      <c r="L14" s="66">
        <f t="shared" si="1"/>
        <v>86.710966741114916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3158976.23</v>
      </c>
      <c r="H15" s="65">
        <f>H16</f>
        <v>3949291</v>
      </c>
      <c r="I15" s="65">
        <f>I16</f>
        <v>3580169</v>
      </c>
      <c r="J15" s="65">
        <f>J16</f>
        <v>3466717.8600000003</v>
      </c>
      <c r="K15" s="65">
        <f t="shared" si="0"/>
        <v>109.7418153095758</v>
      </c>
      <c r="L15" s="65">
        <f t="shared" si="1"/>
        <v>96.831123335239212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3158976.23</v>
      </c>
      <c r="H16" s="65">
        <f>H17+H18</f>
        <v>3949291</v>
      </c>
      <c r="I16" s="65">
        <f>I17+I18</f>
        <v>3580169</v>
      </c>
      <c r="J16" s="65">
        <f>J17+J18</f>
        <v>3466717.8600000003</v>
      </c>
      <c r="K16" s="65">
        <f t="shared" si="0"/>
        <v>109.7418153095758</v>
      </c>
      <c r="L16" s="65">
        <f t="shared" si="1"/>
        <v>96.831123335239212</v>
      </c>
    </row>
    <row r="17" spans="2:12" ht="14.45" x14ac:dyDescent="0.3">
      <c r="B17" s="66"/>
      <c r="C17" s="66"/>
      <c r="D17" s="66"/>
      <c r="E17" s="66" t="s">
        <v>67</v>
      </c>
      <c r="F17" s="66" t="s">
        <v>68</v>
      </c>
      <c r="G17" s="66">
        <v>3103936.1</v>
      </c>
      <c r="H17" s="66">
        <v>3600141</v>
      </c>
      <c r="I17" s="66">
        <v>3514357</v>
      </c>
      <c r="J17" s="66">
        <v>3400906.97</v>
      </c>
      <c r="K17" s="66">
        <f t="shared" si="0"/>
        <v>109.56755746357021</v>
      </c>
      <c r="L17" s="66">
        <f t="shared" si="1"/>
        <v>96.771812596159123</v>
      </c>
    </row>
    <row r="18" spans="2:12" ht="14.45" x14ac:dyDescent="0.3">
      <c r="B18" s="66"/>
      <c r="C18" s="66"/>
      <c r="D18" s="66"/>
      <c r="E18" s="66" t="s">
        <v>69</v>
      </c>
      <c r="F18" s="66" t="s">
        <v>70</v>
      </c>
      <c r="G18" s="66">
        <v>55040.13</v>
      </c>
      <c r="H18" s="66">
        <v>349150</v>
      </c>
      <c r="I18" s="66">
        <v>65812</v>
      </c>
      <c r="J18" s="66">
        <v>65810.89</v>
      </c>
      <c r="K18" s="66">
        <f t="shared" si="0"/>
        <v>119.56892180305535</v>
      </c>
      <c r="L18" s="66">
        <f t="shared" si="1"/>
        <v>99.998313377499542</v>
      </c>
    </row>
    <row r="19" spans="2:12" ht="14.45" x14ac:dyDescent="0.3">
      <c r="F19" s="35"/>
    </row>
    <row r="20" spans="2:12" ht="14.45" x14ac:dyDescent="0.3">
      <c r="F20" s="35"/>
    </row>
    <row r="21" spans="2:12" ht="36.75" customHeight="1" x14ac:dyDescent="0.25">
      <c r="B21" s="121" t="s">
        <v>3</v>
      </c>
      <c r="C21" s="122"/>
      <c r="D21" s="122"/>
      <c r="E21" s="122"/>
      <c r="F21" s="123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ht="14.45" x14ac:dyDescent="0.3">
      <c r="B22" s="124">
        <v>1</v>
      </c>
      <c r="C22" s="125"/>
      <c r="D22" s="125"/>
      <c r="E22" s="125"/>
      <c r="F22" s="126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ht="14.45" x14ac:dyDescent="0.3">
      <c r="B23" s="65"/>
      <c r="C23" s="66"/>
      <c r="D23" s="67"/>
      <c r="E23" s="68"/>
      <c r="F23" s="8" t="s">
        <v>21</v>
      </c>
      <c r="G23" s="65">
        <f>G24+G67</f>
        <v>3186343.0500000003</v>
      </c>
      <c r="H23" s="65">
        <f>H24+H29+H67</f>
        <v>3986716</v>
      </c>
      <c r="I23" s="65">
        <f>I24+I29+I67</f>
        <v>3619694</v>
      </c>
      <c r="J23" s="65">
        <f>J24+J29+J67</f>
        <v>3514061.33</v>
      </c>
      <c r="K23" s="70">
        <f t="shared" ref="K23:K56" si="3">(J23*100)/G23</f>
        <v>110.28509092892556</v>
      </c>
      <c r="L23" s="70">
        <f t="shared" ref="L23:L56" si="4">(J23*100)/I23</f>
        <v>97.081723758969687</v>
      </c>
    </row>
    <row r="24" spans="2:12" ht="14.45" x14ac:dyDescent="0.3">
      <c r="B24" s="65" t="s">
        <v>71</v>
      </c>
      <c r="C24" s="65"/>
      <c r="D24" s="65"/>
      <c r="E24" s="65"/>
      <c r="F24" s="65" t="s">
        <v>72</v>
      </c>
      <c r="G24" s="65">
        <f>G25+G35+G62</f>
        <v>3131302.9200000004</v>
      </c>
      <c r="H24" s="65">
        <f>H25+H35+H62</f>
        <v>3637566</v>
      </c>
      <c r="I24" s="65">
        <f>I25+I35+I62</f>
        <v>3551782</v>
      </c>
      <c r="J24" s="65">
        <f>J25+J35+J62</f>
        <v>3446393.2</v>
      </c>
      <c r="K24" s="65">
        <f t="shared" si="3"/>
        <v>110.06259336928028</v>
      </c>
      <c r="L24" s="65">
        <f t="shared" si="4"/>
        <v>97.032790863853691</v>
      </c>
    </row>
    <row r="25" spans="2:12" ht="14.45" x14ac:dyDescent="0.3">
      <c r="B25" s="65"/>
      <c r="C25" s="65" t="s">
        <v>73</v>
      </c>
      <c r="D25" s="65"/>
      <c r="E25" s="65"/>
      <c r="F25" s="65" t="s">
        <v>74</v>
      </c>
      <c r="G25" s="65">
        <f>G26+G30+G32</f>
        <v>2506573.9000000004</v>
      </c>
      <c r="H25" s="65">
        <f>H26+H30+H32</f>
        <v>2853694</v>
      </c>
      <c r="I25" s="65">
        <f>I26+I30+I32</f>
        <v>2786961</v>
      </c>
      <c r="J25" s="65">
        <f>J26+J30+J32</f>
        <v>2786260.91</v>
      </c>
      <c r="K25" s="65">
        <f t="shared" si="3"/>
        <v>111.15813940295156</v>
      </c>
      <c r="L25" s="65">
        <f t="shared" si="4"/>
        <v>99.974879806355375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G27+G28+G29</f>
        <v>1908788.85</v>
      </c>
      <c r="H26" s="65">
        <f>H27+H28+H29</f>
        <v>2154953</v>
      </c>
      <c r="I26" s="65">
        <f>I27+I28+I29</f>
        <v>2087541</v>
      </c>
      <c r="J26" s="65">
        <f>J27+J28+J29</f>
        <v>2087512.21</v>
      </c>
      <c r="K26" s="65">
        <f t="shared" si="3"/>
        <v>109.36318126543959</v>
      </c>
      <c r="L26" s="65">
        <f t="shared" si="4"/>
        <v>99.998620865410544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1760864.48</v>
      </c>
      <c r="H27" s="66">
        <v>1948249</v>
      </c>
      <c r="I27" s="66">
        <v>1909137</v>
      </c>
      <c r="J27" s="66">
        <v>1909109.67</v>
      </c>
      <c r="K27" s="66">
        <f t="shared" si="3"/>
        <v>108.41888695488935</v>
      </c>
      <c r="L27" s="66">
        <f t="shared" si="4"/>
        <v>99.998568463132813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147480.26999999999</v>
      </c>
      <c r="H28" s="66">
        <v>206704</v>
      </c>
      <c r="I28" s="66">
        <v>178404</v>
      </c>
      <c r="J28" s="66">
        <v>178402.54</v>
      </c>
      <c r="K28" s="66">
        <f t="shared" si="3"/>
        <v>120.96705545765546</v>
      </c>
      <c r="L28" s="66">
        <f t="shared" si="4"/>
        <v>99.999181632698821</v>
      </c>
    </row>
    <row r="29" spans="2:12" x14ac:dyDescent="0.25">
      <c r="B29" s="66"/>
      <c r="C29" s="66"/>
      <c r="D29" s="66"/>
      <c r="E29" s="95">
        <v>3114</v>
      </c>
      <c r="F29" s="66" t="s">
        <v>195</v>
      </c>
      <c r="G29" s="66">
        <v>444.1</v>
      </c>
      <c r="H29" s="66">
        <v>0</v>
      </c>
      <c r="I29" s="66">
        <v>0</v>
      </c>
      <c r="J29" s="66">
        <v>0</v>
      </c>
      <c r="K29" s="66"/>
      <c r="L29" s="66"/>
    </row>
    <row r="30" spans="2:12" ht="14.45" x14ac:dyDescent="0.3">
      <c r="B30" s="65"/>
      <c r="C30" s="65"/>
      <c r="D30" s="65" t="s">
        <v>81</v>
      </c>
      <c r="E30" s="65"/>
      <c r="F30" s="65" t="s">
        <v>82</v>
      </c>
      <c r="G30" s="65">
        <f>G31</f>
        <v>94154.35</v>
      </c>
      <c r="H30" s="65">
        <f>H31</f>
        <v>146559</v>
      </c>
      <c r="I30" s="65">
        <f>I31</f>
        <v>149559</v>
      </c>
      <c r="J30" s="65">
        <f>J31</f>
        <v>149065.95000000001</v>
      </c>
      <c r="K30" s="65">
        <f t="shared" si="3"/>
        <v>158.32083169816372</v>
      </c>
      <c r="L30" s="65">
        <f t="shared" si="4"/>
        <v>99.670330772471075</v>
      </c>
    </row>
    <row r="31" spans="2:12" ht="14.45" x14ac:dyDescent="0.3">
      <c r="B31" s="66"/>
      <c r="C31" s="66"/>
      <c r="D31" s="66"/>
      <c r="E31" s="66" t="s">
        <v>83</v>
      </c>
      <c r="F31" s="66" t="s">
        <v>82</v>
      </c>
      <c r="G31" s="66">
        <v>94154.35</v>
      </c>
      <c r="H31" s="66">
        <v>146559</v>
      </c>
      <c r="I31" s="66">
        <v>149559</v>
      </c>
      <c r="J31" s="66">
        <v>149065.95000000001</v>
      </c>
      <c r="K31" s="66">
        <f t="shared" si="3"/>
        <v>158.32083169816372</v>
      </c>
      <c r="L31" s="66">
        <f t="shared" si="4"/>
        <v>99.670330772471075</v>
      </c>
    </row>
    <row r="32" spans="2:12" x14ac:dyDescent="0.25">
      <c r="B32" s="65"/>
      <c r="C32" s="65"/>
      <c r="D32" s="65" t="s">
        <v>84</v>
      </c>
      <c r="E32" s="65"/>
      <c r="F32" s="65" t="s">
        <v>85</v>
      </c>
      <c r="G32" s="65">
        <f>G33+G34</f>
        <v>503630.7</v>
      </c>
      <c r="H32" s="65">
        <f>H33+H34</f>
        <v>552182</v>
      </c>
      <c r="I32" s="65">
        <f>I33+I34</f>
        <v>549861</v>
      </c>
      <c r="J32" s="65">
        <f>J33+J34</f>
        <v>549682.75</v>
      </c>
      <c r="K32" s="65">
        <f t="shared" si="3"/>
        <v>109.14401167363307</v>
      </c>
      <c r="L32" s="65">
        <f t="shared" si="4"/>
        <v>99.967582716359232</v>
      </c>
    </row>
    <row r="33" spans="2:12" ht="14.45" x14ac:dyDescent="0.3">
      <c r="B33" s="66"/>
      <c r="C33" s="66"/>
      <c r="D33" s="66"/>
      <c r="E33" s="66" t="s">
        <v>86</v>
      </c>
      <c r="F33" s="66" t="s">
        <v>87</v>
      </c>
      <c r="G33" s="66">
        <v>214610.31</v>
      </c>
      <c r="H33" s="66">
        <v>227647</v>
      </c>
      <c r="I33" s="66">
        <v>233647</v>
      </c>
      <c r="J33" s="66">
        <v>233642.87</v>
      </c>
      <c r="K33" s="66">
        <f t="shared" si="3"/>
        <v>108.86842761654835</v>
      </c>
      <c r="L33" s="66">
        <f t="shared" si="4"/>
        <v>99.998232376191439</v>
      </c>
    </row>
    <row r="34" spans="2:12" ht="14.45" x14ac:dyDescent="0.3">
      <c r="B34" s="66"/>
      <c r="C34" s="66"/>
      <c r="D34" s="66"/>
      <c r="E34" s="66" t="s">
        <v>88</v>
      </c>
      <c r="F34" s="66" t="s">
        <v>89</v>
      </c>
      <c r="G34" s="66">
        <v>289020.39</v>
      </c>
      <c r="H34" s="66">
        <v>324535</v>
      </c>
      <c r="I34" s="66">
        <v>316214</v>
      </c>
      <c r="J34" s="66">
        <v>316039.88</v>
      </c>
      <c r="K34" s="66">
        <f t="shared" si="3"/>
        <v>109.34864491740531</v>
      </c>
      <c r="L34" s="66">
        <f t="shared" si="4"/>
        <v>99.944936024337949</v>
      </c>
    </row>
    <row r="35" spans="2:12" ht="14.45" x14ac:dyDescent="0.3">
      <c r="B35" s="65"/>
      <c r="C35" s="65" t="s">
        <v>90</v>
      </c>
      <c r="D35" s="65"/>
      <c r="E35" s="65"/>
      <c r="F35" s="65" t="s">
        <v>91</v>
      </c>
      <c r="G35" s="65">
        <f>G36+G40+G47+G57</f>
        <v>623398.19999999995</v>
      </c>
      <c r="H35" s="65">
        <f>H36+H40+H47+H57</f>
        <v>782180</v>
      </c>
      <c r="I35" s="65">
        <f>I36+I40+I47+I57</f>
        <v>762980</v>
      </c>
      <c r="J35" s="65">
        <f>J36+J40+J47+J57</f>
        <v>658361.94999999995</v>
      </c>
      <c r="K35" s="65">
        <f t="shared" si="3"/>
        <v>105.60857410239554</v>
      </c>
      <c r="L35" s="65">
        <f t="shared" si="4"/>
        <v>86.288231670554921</v>
      </c>
    </row>
    <row r="36" spans="2:12" x14ac:dyDescent="0.25">
      <c r="B36" s="65"/>
      <c r="C36" s="65"/>
      <c r="D36" s="65" t="s">
        <v>92</v>
      </c>
      <c r="E36" s="65"/>
      <c r="F36" s="65" t="s">
        <v>93</v>
      </c>
      <c r="G36" s="65">
        <f>G37+G38+G39</f>
        <v>59610.27</v>
      </c>
      <c r="H36" s="65">
        <f>H37+H38+H39</f>
        <v>77908</v>
      </c>
      <c r="I36" s="65">
        <f>I37+I38+I39</f>
        <v>61208</v>
      </c>
      <c r="J36" s="65">
        <f>J37+J38+J39</f>
        <v>61065.19</v>
      </c>
      <c r="K36" s="65">
        <f t="shared" si="3"/>
        <v>102.44072036580275</v>
      </c>
      <c r="L36" s="65">
        <f t="shared" si="4"/>
        <v>99.76668082603581</v>
      </c>
    </row>
    <row r="37" spans="2:12" x14ac:dyDescent="0.25">
      <c r="B37" s="66"/>
      <c r="C37" s="66"/>
      <c r="D37" s="66"/>
      <c r="E37" s="66" t="s">
        <v>94</v>
      </c>
      <c r="F37" s="66" t="s">
        <v>95</v>
      </c>
      <c r="G37" s="66">
        <v>2434.66</v>
      </c>
      <c r="H37" s="66">
        <v>1726</v>
      </c>
      <c r="I37" s="66">
        <v>1726</v>
      </c>
      <c r="J37" s="66">
        <v>2933.44</v>
      </c>
      <c r="K37" s="66">
        <f t="shared" si="3"/>
        <v>120.48663879145343</v>
      </c>
      <c r="L37" s="66">
        <f t="shared" si="4"/>
        <v>169.95596755504056</v>
      </c>
    </row>
    <row r="38" spans="2:12" x14ac:dyDescent="0.25">
      <c r="B38" s="66"/>
      <c r="C38" s="66"/>
      <c r="D38" s="66"/>
      <c r="E38" s="66" t="s">
        <v>96</v>
      </c>
      <c r="F38" s="66" t="s">
        <v>97</v>
      </c>
      <c r="G38" s="66">
        <v>56723.4</v>
      </c>
      <c r="H38" s="66">
        <v>75121</v>
      </c>
      <c r="I38" s="66">
        <v>58521</v>
      </c>
      <c r="J38" s="66">
        <v>57651.75</v>
      </c>
      <c r="K38" s="66">
        <f t="shared" si="3"/>
        <v>101.63662615428554</v>
      </c>
      <c r="L38" s="66">
        <f t="shared" si="4"/>
        <v>98.514635771774238</v>
      </c>
    </row>
    <row r="39" spans="2:12" x14ac:dyDescent="0.25">
      <c r="B39" s="66"/>
      <c r="C39" s="66"/>
      <c r="D39" s="66"/>
      <c r="E39" s="66" t="s">
        <v>98</v>
      </c>
      <c r="F39" s="66" t="s">
        <v>99</v>
      </c>
      <c r="G39" s="66">
        <v>452.21</v>
      </c>
      <c r="H39" s="66">
        <v>1061</v>
      </c>
      <c r="I39" s="66">
        <v>961</v>
      </c>
      <c r="J39" s="66">
        <v>480</v>
      </c>
      <c r="K39" s="66">
        <f t="shared" si="3"/>
        <v>106.14537493642335</v>
      </c>
      <c r="L39" s="66">
        <f t="shared" si="4"/>
        <v>49.947970863683665</v>
      </c>
    </row>
    <row r="40" spans="2:12" ht="14.45" x14ac:dyDescent="0.3">
      <c r="B40" s="65"/>
      <c r="C40" s="65"/>
      <c r="D40" s="65" t="s">
        <v>100</v>
      </c>
      <c r="E40" s="65"/>
      <c r="F40" s="65" t="s">
        <v>101</v>
      </c>
      <c r="G40" s="65">
        <f>G41+G42+G43+G44+G45+G46</f>
        <v>418434.48</v>
      </c>
      <c r="H40" s="65">
        <f>H41+H42+H43+H44+H45+H46</f>
        <v>503682</v>
      </c>
      <c r="I40" s="65">
        <f>I41+I42+I43+I44+I45+I46</f>
        <v>503682</v>
      </c>
      <c r="J40" s="65">
        <f>J41+J42+J43+J44+J45+J46</f>
        <v>409075.72</v>
      </c>
      <c r="K40" s="65">
        <f t="shared" si="3"/>
        <v>97.763386994303147</v>
      </c>
      <c r="L40" s="65">
        <f t="shared" si="4"/>
        <v>81.217061558681863</v>
      </c>
    </row>
    <row r="41" spans="2:12" ht="14.45" x14ac:dyDescent="0.3">
      <c r="B41" s="66"/>
      <c r="C41" s="66"/>
      <c r="D41" s="66"/>
      <c r="E41" s="66" t="s">
        <v>102</v>
      </c>
      <c r="F41" s="66" t="s">
        <v>103</v>
      </c>
      <c r="G41" s="66">
        <v>18586.419999999998</v>
      </c>
      <c r="H41" s="66">
        <v>20970</v>
      </c>
      <c r="I41" s="66">
        <v>20970</v>
      </c>
      <c r="J41" s="66">
        <v>28203.02</v>
      </c>
      <c r="K41" s="66">
        <f t="shared" si="3"/>
        <v>151.73992624722783</v>
      </c>
      <c r="L41" s="66">
        <f t="shared" si="4"/>
        <v>134.49222699093943</v>
      </c>
    </row>
    <row r="42" spans="2:12" ht="14.45" x14ac:dyDescent="0.3">
      <c r="B42" s="66"/>
      <c r="C42" s="66"/>
      <c r="D42" s="66"/>
      <c r="E42" s="66" t="s">
        <v>104</v>
      </c>
      <c r="F42" s="66" t="s">
        <v>105</v>
      </c>
      <c r="G42" s="66">
        <v>168107.08</v>
      </c>
      <c r="H42" s="66">
        <v>185811</v>
      </c>
      <c r="I42" s="66">
        <v>185811</v>
      </c>
      <c r="J42" s="66">
        <v>214064.98</v>
      </c>
      <c r="K42" s="66">
        <f t="shared" si="3"/>
        <v>127.33846783847534</v>
      </c>
      <c r="L42" s="66">
        <f t="shared" si="4"/>
        <v>115.20576284504146</v>
      </c>
    </row>
    <row r="43" spans="2:12" x14ac:dyDescent="0.25">
      <c r="B43" s="66"/>
      <c r="C43" s="66"/>
      <c r="D43" s="66"/>
      <c r="E43" s="66" t="s">
        <v>106</v>
      </c>
      <c r="F43" s="66" t="s">
        <v>107</v>
      </c>
      <c r="G43" s="66">
        <v>221593.12</v>
      </c>
      <c r="H43" s="66">
        <v>282434</v>
      </c>
      <c r="I43" s="66">
        <v>282434</v>
      </c>
      <c r="J43" s="66">
        <v>137158.21</v>
      </c>
      <c r="K43" s="66">
        <f t="shared" si="3"/>
        <v>61.896420791403635</v>
      </c>
      <c r="L43" s="66">
        <f t="shared" si="4"/>
        <v>48.562924435443328</v>
      </c>
    </row>
    <row r="44" spans="2:12" x14ac:dyDescent="0.25">
      <c r="B44" s="66"/>
      <c r="C44" s="66"/>
      <c r="D44" s="66"/>
      <c r="E44" s="66" t="s">
        <v>108</v>
      </c>
      <c r="F44" s="66" t="s">
        <v>109</v>
      </c>
      <c r="G44" s="66">
        <v>5373.61</v>
      </c>
      <c r="H44" s="66">
        <v>7963</v>
      </c>
      <c r="I44" s="66">
        <v>7963</v>
      </c>
      <c r="J44" s="66">
        <v>13715.41</v>
      </c>
      <c r="K44" s="66">
        <f t="shared" si="3"/>
        <v>255.23642393102591</v>
      </c>
      <c r="L44" s="66">
        <f t="shared" si="4"/>
        <v>172.23923144543514</v>
      </c>
    </row>
    <row r="45" spans="2:12" x14ac:dyDescent="0.25">
      <c r="B45" s="66"/>
      <c r="C45" s="66"/>
      <c r="D45" s="66"/>
      <c r="E45" s="66" t="s">
        <v>110</v>
      </c>
      <c r="F45" s="66" t="s">
        <v>111</v>
      </c>
      <c r="G45" s="66">
        <v>3559.74</v>
      </c>
      <c r="H45" s="66">
        <v>5575</v>
      </c>
      <c r="I45" s="66">
        <v>5575</v>
      </c>
      <c r="J45" s="66">
        <v>14743.26</v>
      </c>
      <c r="K45" s="66">
        <f t="shared" si="3"/>
        <v>414.16676498845425</v>
      </c>
      <c r="L45" s="66">
        <f t="shared" si="4"/>
        <v>264.45309417040357</v>
      </c>
    </row>
    <row r="46" spans="2:12" x14ac:dyDescent="0.25">
      <c r="B46" s="66"/>
      <c r="C46" s="66"/>
      <c r="D46" s="66"/>
      <c r="E46" s="66" t="s">
        <v>112</v>
      </c>
      <c r="F46" s="66" t="s">
        <v>113</v>
      </c>
      <c r="G46" s="66">
        <v>1214.51</v>
      </c>
      <c r="H46" s="66">
        <v>929</v>
      </c>
      <c r="I46" s="66">
        <v>929</v>
      </c>
      <c r="J46" s="66">
        <v>1190.8399999999999</v>
      </c>
      <c r="K46" s="66">
        <f t="shared" si="3"/>
        <v>98.051065861952551</v>
      </c>
      <c r="L46" s="66">
        <f t="shared" si="4"/>
        <v>128.18514531754573</v>
      </c>
    </row>
    <row r="47" spans="2:12" x14ac:dyDescent="0.25">
      <c r="B47" s="65"/>
      <c r="C47" s="65"/>
      <c r="D47" s="65" t="s">
        <v>114</v>
      </c>
      <c r="E47" s="65"/>
      <c r="F47" s="65" t="s">
        <v>115</v>
      </c>
      <c r="G47" s="65">
        <f>G48+G49+G50+G51+G52+G53+G54+G55+G56</f>
        <v>119238.07999999999</v>
      </c>
      <c r="H47" s="65">
        <f>H48+H49+H50+H51+H52+H53+H54+H55+H56</f>
        <v>172321</v>
      </c>
      <c r="I47" s="65">
        <f>I48+I49+I50+I51+I52+I53+I54+I55+I56</f>
        <v>169821</v>
      </c>
      <c r="J47" s="65">
        <f>J48+J49+J50+J51+J52+J53+J54+J55+J56</f>
        <v>162116.97</v>
      </c>
      <c r="K47" s="65">
        <f t="shared" si="3"/>
        <v>135.96073502693102</v>
      </c>
      <c r="L47" s="65">
        <f t="shared" si="4"/>
        <v>95.463440917201055</v>
      </c>
    </row>
    <row r="48" spans="2:12" x14ac:dyDescent="0.25">
      <c r="B48" s="66"/>
      <c r="C48" s="66"/>
      <c r="D48" s="66"/>
      <c r="E48" s="66" t="s">
        <v>116</v>
      </c>
      <c r="F48" s="66" t="s">
        <v>117</v>
      </c>
      <c r="G48" s="66">
        <v>5703.63</v>
      </c>
      <c r="H48" s="66">
        <v>6768</v>
      </c>
      <c r="I48" s="66">
        <v>6768</v>
      </c>
      <c r="J48" s="66">
        <v>5657.24</v>
      </c>
      <c r="K48" s="66">
        <f t="shared" si="3"/>
        <v>99.186658321104275</v>
      </c>
      <c r="L48" s="66">
        <f t="shared" si="4"/>
        <v>83.58806146572104</v>
      </c>
    </row>
    <row r="49" spans="2:12" x14ac:dyDescent="0.25">
      <c r="B49" s="66"/>
      <c r="C49" s="66"/>
      <c r="D49" s="66"/>
      <c r="E49" s="66" t="s">
        <v>118</v>
      </c>
      <c r="F49" s="66" t="s">
        <v>119</v>
      </c>
      <c r="G49" s="66">
        <v>13280.74</v>
      </c>
      <c r="H49" s="66">
        <v>36263</v>
      </c>
      <c r="I49" s="66">
        <v>33763</v>
      </c>
      <c r="J49" s="66">
        <v>19308.240000000002</v>
      </c>
      <c r="K49" s="66">
        <f t="shared" si="3"/>
        <v>145.38527220621745</v>
      </c>
      <c r="L49" s="66">
        <f t="shared" si="4"/>
        <v>57.18757219441401</v>
      </c>
    </row>
    <row r="50" spans="2:12" x14ac:dyDescent="0.25">
      <c r="B50" s="66"/>
      <c r="C50" s="66"/>
      <c r="D50" s="66"/>
      <c r="E50" s="66" t="s">
        <v>120</v>
      </c>
      <c r="F50" s="66" t="s">
        <v>121</v>
      </c>
      <c r="G50" s="66">
        <v>0</v>
      </c>
      <c r="H50" s="66">
        <v>1991</v>
      </c>
      <c r="I50" s="66">
        <v>1991</v>
      </c>
      <c r="J50" s="66">
        <v>4765.99</v>
      </c>
      <c r="K50" s="66" t="e">
        <f t="shared" si="3"/>
        <v>#DIV/0!</v>
      </c>
      <c r="L50" s="66">
        <f t="shared" si="4"/>
        <v>239.37669512807634</v>
      </c>
    </row>
    <row r="51" spans="2:12" x14ac:dyDescent="0.25">
      <c r="B51" s="66"/>
      <c r="C51" s="66"/>
      <c r="D51" s="66"/>
      <c r="E51" s="66" t="s">
        <v>122</v>
      </c>
      <c r="F51" s="66" t="s">
        <v>123</v>
      </c>
      <c r="G51" s="66">
        <v>80360.570000000007</v>
      </c>
      <c r="H51" s="66">
        <v>86270</v>
      </c>
      <c r="I51" s="66">
        <v>86270</v>
      </c>
      <c r="J51" s="66">
        <v>94463.03</v>
      </c>
      <c r="K51" s="66">
        <f t="shared" si="3"/>
        <v>117.54897955552082</v>
      </c>
      <c r="L51" s="66">
        <f t="shared" si="4"/>
        <v>109.49696302306711</v>
      </c>
    </row>
    <row r="52" spans="2:12" x14ac:dyDescent="0.25">
      <c r="B52" s="66"/>
      <c r="C52" s="66"/>
      <c r="D52" s="66"/>
      <c r="E52" s="66" t="s">
        <v>124</v>
      </c>
      <c r="F52" s="66" t="s">
        <v>125</v>
      </c>
      <c r="G52" s="66">
        <v>4810.8100000000004</v>
      </c>
      <c r="H52" s="66">
        <v>2654</v>
      </c>
      <c r="I52" s="66">
        <v>2654</v>
      </c>
      <c r="J52" s="66">
        <v>8988.5</v>
      </c>
      <c r="K52" s="66">
        <f t="shared" si="3"/>
        <v>186.83963823139968</v>
      </c>
      <c r="L52" s="66">
        <f t="shared" si="4"/>
        <v>338.67746797287111</v>
      </c>
    </row>
    <row r="53" spans="2:12" x14ac:dyDescent="0.25">
      <c r="B53" s="66"/>
      <c r="C53" s="66"/>
      <c r="D53" s="66"/>
      <c r="E53" s="66" t="s">
        <v>126</v>
      </c>
      <c r="F53" s="66" t="s">
        <v>127</v>
      </c>
      <c r="G53" s="66">
        <v>3281.9</v>
      </c>
      <c r="H53" s="66">
        <v>18050</v>
      </c>
      <c r="I53" s="66">
        <v>18050</v>
      </c>
      <c r="J53" s="66">
        <v>18869.04</v>
      </c>
      <c r="K53" s="66">
        <f t="shared" si="3"/>
        <v>574.9425637587982</v>
      </c>
      <c r="L53" s="66">
        <f t="shared" si="4"/>
        <v>104.53761772853186</v>
      </c>
    </row>
    <row r="54" spans="2:12" x14ac:dyDescent="0.25">
      <c r="B54" s="66"/>
      <c r="C54" s="66"/>
      <c r="D54" s="66"/>
      <c r="E54" s="66" t="s">
        <v>128</v>
      </c>
      <c r="F54" s="66" t="s">
        <v>129</v>
      </c>
      <c r="G54" s="66">
        <v>9417.0499999999993</v>
      </c>
      <c r="H54" s="66">
        <v>13936</v>
      </c>
      <c r="I54" s="66">
        <v>13936</v>
      </c>
      <c r="J54" s="66">
        <v>8392.27</v>
      </c>
      <c r="K54" s="66">
        <f t="shared" si="3"/>
        <v>89.117823522228306</v>
      </c>
      <c r="L54" s="66">
        <f t="shared" si="4"/>
        <v>60.220077497129736</v>
      </c>
    </row>
    <row r="55" spans="2:12" x14ac:dyDescent="0.25">
      <c r="B55" s="66"/>
      <c r="C55" s="66"/>
      <c r="D55" s="66"/>
      <c r="E55" s="95">
        <v>3238</v>
      </c>
      <c r="F55" s="66" t="s">
        <v>196</v>
      </c>
      <c r="G55" s="66">
        <v>53.09</v>
      </c>
      <c r="H55" s="66">
        <v>0</v>
      </c>
      <c r="I55" s="66">
        <v>0</v>
      </c>
      <c r="J55" s="66">
        <v>0</v>
      </c>
      <c r="K55" s="66">
        <f t="shared" si="3"/>
        <v>0</v>
      </c>
      <c r="L55" s="66" t="e">
        <f t="shared" si="4"/>
        <v>#DIV/0!</v>
      </c>
    </row>
    <row r="56" spans="2:12" x14ac:dyDescent="0.25">
      <c r="B56" s="66"/>
      <c r="C56" s="66"/>
      <c r="D56" s="66"/>
      <c r="E56" s="66" t="s">
        <v>130</v>
      </c>
      <c r="F56" s="66" t="s">
        <v>131</v>
      </c>
      <c r="G56" s="66">
        <v>2330.29</v>
      </c>
      <c r="H56" s="66">
        <v>6389</v>
      </c>
      <c r="I56" s="66">
        <v>6389</v>
      </c>
      <c r="J56" s="66">
        <v>1672.66</v>
      </c>
      <c r="K56" s="66">
        <f t="shared" si="3"/>
        <v>71.779048959571554</v>
      </c>
      <c r="L56" s="66">
        <f t="shared" si="4"/>
        <v>26.180309907653779</v>
      </c>
    </row>
    <row r="57" spans="2:12" x14ac:dyDescent="0.25">
      <c r="B57" s="65"/>
      <c r="C57" s="65"/>
      <c r="D57" s="65" t="s">
        <v>132</v>
      </c>
      <c r="E57" s="65"/>
      <c r="F57" s="65" t="s">
        <v>133</v>
      </c>
      <c r="G57" s="65">
        <f>G58+G59+G60+G61</f>
        <v>26115.370000000003</v>
      </c>
      <c r="H57" s="65">
        <f>H58+H59+H60+H61</f>
        <v>28269</v>
      </c>
      <c r="I57" s="65">
        <f>I58+I59+I60+I61</f>
        <v>28269</v>
      </c>
      <c r="J57" s="65">
        <f>J58+J59+J60+J61</f>
        <v>26104.070000000003</v>
      </c>
      <c r="K57" s="65">
        <f t="shared" ref="K57:K79" si="5">(J57*100)/G57</f>
        <v>99.9567304617932</v>
      </c>
      <c r="L57" s="65">
        <f t="shared" ref="L57:L79" si="6">(J57*100)/I57</f>
        <v>92.341681700803022</v>
      </c>
    </row>
    <row r="58" spans="2:12" x14ac:dyDescent="0.25">
      <c r="B58" s="66"/>
      <c r="C58" s="66"/>
      <c r="D58" s="66"/>
      <c r="E58" s="66" t="s">
        <v>134</v>
      </c>
      <c r="F58" s="66" t="s">
        <v>135</v>
      </c>
      <c r="G58" s="66">
        <v>23758.06</v>
      </c>
      <c r="H58" s="66">
        <v>25217</v>
      </c>
      <c r="I58" s="66">
        <v>25217</v>
      </c>
      <c r="J58" s="66">
        <v>23941.43</v>
      </c>
      <c r="K58" s="66">
        <f t="shared" si="5"/>
        <v>100.77182227841836</v>
      </c>
      <c r="L58" s="66">
        <f t="shared" si="6"/>
        <v>94.941626680414004</v>
      </c>
    </row>
    <row r="59" spans="2:12" x14ac:dyDescent="0.25">
      <c r="B59" s="66"/>
      <c r="C59" s="66"/>
      <c r="D59" s="66"/>
      <c r="E59" s="66" t="s">
        <v>136</v>
      </c>
      <c r="F59" s="66" t="s">
        <v>137</v>
      </c>
      <c r="G59" s="66">
        <v>1285.1500000000001</v>
      </c>
      <c r="H59" s="66">
        <v>1327</v>
      </c>
      <c r="I59" s="66">
        <v>1327</v>
      </c>
      <c r="J59" s="66">
        <v>1177.3800000000001</v>
      </c>
      <c r="K59" s="66">
        <f t="shared" si="5"/>
        <v>91.614208458156639</v>
      </c>
      <c r="L59" s="66">
        <f t="shared" si="6"/>
        <v>88.724943481537309</v>
      </c>
    </row>
    <row r="60" spans="2:12" x14ac:dyDescent="0.25">
      <c r="B60" s="66"/>
      <c r="C60" s="66"/>
      <c r="D60" s="66"/>
      <c r="E60" s="66" t="s">
        <v>138</v>
      </c>
      <c r="F60" s="66" t="s">
        <v>139</v>
      </c>
      <c r="G60" s="66">
        <v>16.89</v>
      </c>
      <c r="H60" s="66">
        <v>133</v>
      </c>
      <c r="I60" s="66">
        <v>133</v>
      </c>
      <c r="J60" s="66">
        <v>25.13</v>
      </c>
      <c r="K60" s="66">
        <f t="shared" si="5"/>
        <v>148.78626406157488</v>
      </c>
      <c r="L60" s="66">
        <f t="shared" si="6"/>
        <v>18.894736842105264</v>
      </c>
    </row>
    <row r="61" spans="2:12" x14ac:dyDescent="0.25">
      <c r="B61" s="66"/>
      <c r="C61" s="66"/>
      <c r="D61" s="66"/>
      <c r="E61" s="66" t="s">
        <v>140</v>
      </c>
      <c r="F61" s="66" t="s">
        <v>133</v>
      </c>
      <c r="G61" s="66">
        <v>1055.27</v>
      </c>
      <c r="H61" s="66">
        <v>1592</v>
      </c>
      <c r="I61" s="66">
        <v>1592</v>
      </c>
      <c r="J61" s="66">
        <v>960.13</v>
      </c>
      <c r="K61" s="66">
        <f t="shared" si="5"/>
        <v>90.984297857420373</v>
      </c>
      <c r="L61" s="66">
        <f t="shared" si="6"/>
        <v>60.309673366834168</v>
      </c>
    </row>
    <row r="62" spans="2:12" x14ac:dyDescent="0.25">
      <c r="B62" s="65"/>
      <c r="C62" s="65" t="s">
        <v>141</v>
      </c>
      <c r="D62" s="65"/>
      <c r="E62" s="65"/>
      <c r="F62" s="65" t="s">
        <v>142</v>
      </c>
      <c r="G62" s="65">
        <f>G63+G65</f>
        <v>1330.82</v>
      </c>
      <c r="H62" s="65">
        <f>H63+H65</f>
        <v>1692</v>
      </c>
      <c r="I62" s="65">
        <f>I63+I65</f>
        <v>1841</v>
      </c>
      <c r="J62" s="65">
        <f>J63+J65</f>
        <v>1770.34</v>
      </c>
      <c r="K62" s="65">
        <f t="shared" si="5"/>
        <v>133.02625448971312</v>
      </c>
      <c r="L62" s="65">
        <f t="shared" si="6"/>
        <v>96.161868549701254</v>
      </c>
    </row>
    <row r="63" spans="2:12" x14ac:dyDescent="0.25">
      <c r="B63" s="65"/>
      <c r="C63" s="65"/>
      <c r="D63" s="65" t="s">
        <v>143</v>
      </c>
      <c r="E63" s="65"/>
      <c r="F63" s="65" t="s">
        <v>144</v>
      </c>
      <c r="G63" s="65">
        <f>G64</f>
        <v>0</v>
      </c>
      <c r="H63" s="65">
        <f>H64</f>
        <v>100</v>
      </c>
      <c r="I63" s="65">
        <f>I64</f>
        <v>100</v>
      </c>
      <c r="J63" s="65">
        <f>J64</f>
        <v>0</v>
      </c>
      <c r="K63" s="65" t="e">
        <f t="shared" si="5"/>
        <v>#DIV/0!</v>
      </c>
      <c r="L63" s="65">
        <f t="shared" si="6"/>
        <v>0</v>
      </c>
    </row>
    <row r="64" spans="2:12" x14ac:dyDescent="0.25">
      <c r="B64" s="66"/>
      <c r="C64" s="66"/>
      <c r="D64" s="66"/>
      <c r="E64" s="66" t="s">
        <v>145</v>
      </c>
      <c r="F64" s="66" t="s">
        <v>146</v>
      </c>
      <c r="G64" s="66">
        <v>0</v>
      </c>
      <c r="H64" s="66">
        <v>100</v>
      </c>
      <c r="I64" s="66">
        <v>100</v>
      </c>
      <c r="J64" s="66">
        <v>0</v>
      </c>
      <c r="K64" s="66" t="e">
        <f t="shared" si="5"/>
        <v>#DIV/0!</v>
      </c>
      <c r="L64" s="66">
        <f t="shared" si="6"/>
        <v>0</v>
      </c>
    </row>
    <row r="65" spans="2:12" x14ac:dyDescent="0.25">
      <c r="B65" s="65"/>
      <c r="C65" s="65"/>
      <c r="D65" s="65" t="s">
        <v>147</v>
      </c>
      <c r="E65" s="65"/>
      <c r="F65" s="65" t="s">
        <v>148</v>
      </c>
      <c r="G65" s="65">
        <f>G66</f>
        <v>1330.82</v>
      </c>
      <c r="H65" s="65">
        <f>H66</f>
        <v>1592</v>
      </c>
      <c r="I65" s="65">
        <f>I66</f>
        <v>1741</v>
      </c>
      <c r="J65" s="65">
        <f>J66</f>
        <v>1770.34</v>
      </c>
      <c r="K65" s="65">
        <f t="shared" si="5"/>
        <v>133.02625448971312</v>
      </c>
      <c r="L65" s="65">
        <f t="shared" si="6"/>
        <v>101.68523836875359</v>
      </c>
    </row>
    <row r="66" spans="2:12" x14ac:dyDescent="0.25">
      <c r="B66" s="66"/>
      <c r="C66" s="66"/>
      <c r="D66" s="66"/>
      <c r="E66" s="66" t="s">
        <v>149</v>
      </c>
      <c r="F66" s="66" t="s">
        <v>150</v>
      </c>
      <c r="G66" s="66">
        <v>1330.82</v>
      </c>
      <c r="H66" s="66">
        <v>1592</v>
      </c>
      <c r="I66" s="66">
        <v>1741</v>
      </c>
      <c r="J66" s="66">
        <v>1770.34</v>
      </c>
      <c r="K66" s="66">
        <f t="shared" si="5"/>
        <v>133.02625448971312</v>
      </c>
      <c r="L66" s="66">
        <f t="shared" si="6"/>
        <v>101.68523836875359</v>
      </c>
    </row>
    <row r="67" spans="2:12" x14ac:dyDescent="0.25">
      <c r="B67" s="65" t="s">
        <v>151</v>
      </c>
      <c r="C67" s="65"/>
      <c r="D67" s="65"/>
      <c r="E67" s="65"/>
      <c r="F67" s="65" t="s">
        <v>152</v>
      </c>
      <c r="G67" s="65">
        <f>G68+G77</f>
        <v>55040.13</v>
      </c>
      <c r="H67" s="65">
        <f>H68+H77</f>
        <v>349150</v>
      </c>
      <c r="I67" s="65">
        <f>I68+I77</f>
        <v>67912</v>
      </c>
      <c r="J67" s="65">
        <f>J68+J77</f>
        <v>67668.13</v>
      </c>
      <c r="K67" s="65">
        <f t="shared" si="5"/>
        <v>122.94325976337629</v>
      </c>
      <c r="L67" s="65">
        <f t="shared" si="6"/>
        <v>99.640902933207684</v>
      </c>
    </row>
    <row r="68" spans="2:12" x14ac:dyDescent="0.25">
      <c r="B68" s="65"/>
      <c r="C68" s="65" t="s">
        <v>153</v>
      </c>
      <c r="D68" s="65"/>
      <c r="E68" s="65"/>
      <c r="F68" s="65" t="s">
        <v>154</v>
      </c>
      <c r="G68" s="65">
        <f>G69+G75</f>
        <v>3305.74</v>
      </c>
      <c r="H68" s="65">
        <f>H69+H75</f>
        <v>83704</v>
      </c>
      <c r="I68" s="65">
        <f>I69+I75</f>
        <v>64111</v>
      </c>
      <c r="J68" s="65">
        <f>J69+J75</f>
        <v>63877.87</v>
      </c>
      <c r="K68" s="65">
        <f t="shared" si="5"/>
        <v>1932.3319438310334</v>
      </c>
      <c r="L68" s="65">
        <f t="shared" si="6"/>
        <v>99.636365054358848</v>
      </c>
    </row>
    <row r="69" spans="2:12" x14ac:dyDescent="0.25">
      <c r="B69" s="65"/>
      <c r="C69" s="65"/>
      <c r="D69" s="65" t="s">
        <v>155</v>
      </c>
      <c r="E69" s="65"/>
      <c r="F69" s="65" t="s">
        <v>156</v>
      </c>
      <c r="G69" s="65">
        <f>G70+G71+G72+G73+G74</f>
        <v>3305.74</v>
      </c>
      <c r="H69" s="65">
        <f>H70+H71+H72+H73+H74</f>
        <v>60204</v>
      </c>
      <c r="I69" s="65">
        <f>I70+I71+I72+I73+I74</f>
        <v>64111</v>
      </c>
      <c r="J69" s="65">
        <f>J70+J71+J72+J73+J74</f>
        <v>63877.87</v>
      </c>
      <c r="K69" s="65">
        <f t="shared" si="5"/>
        <v>1932.3319438310334</v>
      </c>
      <c r="L69" s="65">
        <f t="shared" si="6"/>
        <v>99.636365054358848</v>
      </c>
    </row>
    <row r="70" spans="2:12" x14ac:dyDescent="0.25">
      <c r="B70" s="66"/>
      <c r="C70" s="66"/>
      <c r="D70" s="66"/>
      <c r="E70" s="66" t="s">
        <v>157</v>
      </c>
      <c r="F70" s="66" t="s">
        <v>158</v>
      </c>
      <c r="G70" s="66">
        <v>0</v>
      </c>
      <c r="H70" s="66">
        <v>29863</v>
      </c>
      <c r="I70" s="66">
        <v>29863</v>
      </c>
      <c r="J70" s="66">
        <v>34467.57</v>
      </c>
      <c r="K70" s="66" t="e">
        <f t="shared" si="5"/>
        <v>#DIV/0!</v>
      </c>
      <c r="L70" s="66">
        <f t="shared" si="6"/>
        <v>115.41898000870643</v>
      </c>
    </row>
    <row r="71" spans="2:12" x14ac:dyDescent="0.25">
      <c r="B71" s="66"/>
      <c r="C71" s="66"/>
      <c r="D71" s="66"/>
      <c r="E71" s="66" t="s">
        <v>159</v>
      </c>
      <c r="F71" s="66" t="s">
        <v>160</v>
      </c>
      <c r="G71" s="66">
        <v>3305.74</v>
      </c>
      <c r="H71" s="66">
        <v>10087</v>
      </c>
      <c r="I71" s="66">
        <v>10087</v>
      </c>
      <c r="J71" s="66">
        <v>17036.09</v>
      </c>
      <c r="K71" s="66">
        <f t="shared" si="5"/>
        <v>515.34875701053318</v>
      </c>
      <c r="L71" s="66">
        <f t="shared" si="6"/>
        <v>168.8915435709329</v>
      </c>
    </row>
    <row r="72" spans="2:12" x14ac:dyDescent="0.25">
      <c r="B72" s="66"/>
      <c r="C72" s="66"/>
      <c r="D72" s="66"/>
      <c r="E72" s="66" t="s">
        <v>161</v>
      </c>
      <c r="F72" s="66" t="s">
        <v>162</v>
      </c>
      <c r="G72" s="66">
        <v>0</v>
      </c>
      <c r="H72" s="66">
        <v>0</v>
      </c>
      <c r="I72" s="66">
        <v>0</v>
      </c>
      <c r="J72" s="66">
        <v>270</v>
      </c>
      <c r="K72" s="66" t="e">
        <f t="shared" si="5"/>
        <v>#DIV/0!</v>
      </c>
      <c r="L72" s="66" t="e">
        <f t="shared" si="6"/>
        <v>#DIV/0!</v>
      </c>
    </row>
    <row r="73" spans="2:12" x14ac:dyDescent="0.25">
      <c r="B73" s="66"/>
      <c r="C73" s="66"/>
      <c r="D73" s="66"/>
      <c r="E73" s="66" t="s">
        <v>163</v>
      </c>
      <c r="F73" s="66" t="s">
        <v>164</v>
      </c>
      <c r="G73" s="66">
        <v>0</v>
      </c>
      <c r="H73" s="66">
        <v>20254</v>
      </c>
      <c r="I73" s="66">
        <v>22261</v>
      </c>
      <c r="J73" s="66">
        <v>11237.15</v>
      </c>
      <c r="K73" s="66" t="e">
        <f t="shared" si="5"/>
        <v>#DIV/0!</v>
      </c>
      <c r="L73" s="66">
        <f t="shared" si="6"/>
        <v>50.479088989712949</v>
      </c>
    </row>
    <row r="74" spans="2:12" x14ac:dyDescent="0.25">
      <c r="B74" s="66"/>
      <c r="C74" s="66"/>
      <c r="D74" s="66"/>
      <c r="E74" s="66" t="s">
        <v>165</v>
      </c>
      <c r="F74" s="66" t="s">
        <v>166</v>
      </c>
      <c r="G74" s="66">
        <v>0</v>
      </c>
      <c r="H74" s="66">
        <v>0</v>
      </c>
      <c r="I74" s="66">
        <v>1900</v>
      </c>
      <c r="J74" s="66">
        <v>867.06</v>
      </c>
      <c r="K74" s="66" t="e">
        <f t="shared" si="5"/>
        <v>#DIV/0!</v>
      </c>
      <c r="L74" s="66">
        <f t="shared" si="6"/>
        <v>45.634736842105262</v>
      </c>
    </row>
    <row r="75" spans="2:12" x14ac:dyDescent="0.25">
      <c r="B75" s="65"/>
      <c r="C75" s="65"/>
      <c r="D75" s="65" t="s">
        <v>167</v>
      </c>
      <c r="E75" s="65"/>
      <c r="F75" s="65" t="s">
        <v>168</v>
      </c>
      <c r="G75" s="65">
        <f>G76</f>
        <v>0</v>
      </c>
      <c r="H75" s="65">
        <f>H76</f>
        <v>23500</v>
      </c>
      <c r="I75" s="65">
        <f>I76</f>
        <v>0</v>
      </c>
      <c r="J75" s="65">
        <f>J76</f>
        <v>0</v>
      </c>
      <c r="K75" s="65" t="e">
        <f t="shared" si="5"/>
        <v>#DIV/0!</v>
      </c>
      <c r="L75" s="65" t="e">
        <f t="shared" si="6"/>
        <v>#DIV/0!</v>
      </c>
    </row>
    <row r="76" spans="2:12" x14ac:dyDescent="0.25">
      <c r="B76" s="66"/>
      <c r="C76" s="66"/>
      <c r="D76" s="66"/>
      <c r="E76" s="66" t="s">
        <v>169</v>
      </c>
      <c r="F76" s="66" t="s">
        <v>170</v>
      </c>
      <c r="G76" s="66">
        <v>0</v>
      </c>
      <c r="H76" s="66">
        <v>23500</v>
      </c>
      <c r="I76" s="66">
        <v>0</v>
      </c>
      <c r="J76" s="66">
        <v>0</v>
      </c>
      <c r="K76" s="66" t="e">
        <f t="shared" si="5"/>
        <v>#DIV/0!</v>
      </c>
      <c r="L76" s="66" t="e">
        <f t="shared" si="6"/>
        <v>#DIV/0!</v>
      </c>
    </row>
    <row r="77" spans="2:12" x14ac:dyDescent="0.25">
      <c r="B77" s="65"/>
      <c r="C77" s="65" t="s">
        <v>171</v>
      </c>
      <c r="D77" s="65"/>
      <c r="E77" s="65"/>
      <c r="F77" s="65" t="s">
        <v>172</v>
      </c>
      <c r="G77" s="65">
        <f t="shared" ref="G77:J78" si="7">G78</f>
        <v>51734.39</v>
      </c>
      <c r="H77" s="65">
        <f t="shared" si="7"/>
        <v>265446</v>
      </c>
      <c r="I77" s="65">
        <f t="shared" si="7"/>
        <v>3801</v>
      </c>
      <c r="J77" s="65">
        <f t="shared" si="7"/>
        <v>3790.26</v>
      </c>
      <c r="K77" s="65">
        <f t="shared" si="5"/>
        <v>7.3263838618760175</v>
      </c>
      <c r="L77" s="65">
        <f t="shared" si="6"/>
        <v>99.717442778216252</v>
      </c>
    </row>
    <row r="78" spans="2:12" x14ac:dyDescent="0.25">
      <c r="B78" s="65"/>
      <c r="C78" s="65"/>
      <c r="D78" s="65" t="s">
        <v>173</v>
      </c>
      <c r="E78" s="65"/>
      <c r="F78" s="65" t="s">
        <v>174</v>
      </c>
      <c r="G78" s="65">
        <f t="shared" si="7"/>
        <v>51734.39</v>
      </c>
      <c r="H78" s="65">
        <f t="shared" si="7"/>
        <v>265446</v>
      </c>
      <c r="I78" s="65">
        <f t="shared" si="7"/>
        <v>3801</v>
      </c>
      <c r="J78" s="65">
        <f t="shared" si="7"/>
        <v>3790.26</v>
      </c>
      <c r="K78" s="65">
        <f t="shared" si="5"/>
        <v>7.3263838618760175</v>
      </c>
      <c r="L78" s="65">
        <f t="shared" si="6"/>
        <v>99.717442778216252</v>
      </c>
    </row>
    <row r="79" spans="2:12" x14ac:dyDescent="0.25">
      <c r="B79" s="66"/>
      <c r="C79" s="66"/>
      <c r="D79" s="66"/>
      <c r="E79" s="66" t="s">
        <v>175</v>
      </c>
      <c r="F79" s="66" t="s">
        <v>174</v>
      </c>
      <c r="G79" s="66">
        <v>51734.39</v>
      </c>
      <c r="H79" s="66">
        <v>265446</v>
      </c>
      <c r="I79" s="66">
        <v>3801</v>
      </c>
      <c r="J79" s="66">
        <v>3790.26</v>
      </c>
      <c r="K79" s="66">
        <f t="shared" si="5"/>
        <v>7.3263838618760175</v>
      </c>
      <c r="L79" s="66">
        <f t="shared" si="6"/>
        <v>99.717442778216252</v>
      </c>
    </row>
    <row r="80" spans="2:12" x14ac:dyDescent="0.25">
      <c r="B80" s="65"/>
      <c r="C80" s="66"/>
      <c r="D80" s="67"/>
      <c r="E80" s="68"/>
      <c r="F80" s="8"/>
      <c r="G80" s="65"/>
      <c r="H80" s="65"/>
      <c r="I80" s="65"/>
      <c r="J80" s="65"/>
      <c r="K80" s="70"/>
      <c r="L80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J25" sqref="J2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</f>
        <v>3211728.36</v>
      </c>
      <c r="D6" s="71">
        <f>D7+D9</f>
        <v>3986716</v>
      </c>
      <c r="E6" s="71">
        <f>E7+E9</f>
        <v>3649931.11</v>
      </c>
      <c r="F6" s="71">
        <f>F7+F9</f>
        <v>3527209.26</v>
      </c>
      <c r="G6" s="72">
        <f t="shared" ref="G6:G15" si="0">(F6*100)/C6</f>
        <v>109.82277654390424</v>
      </c>
      <c r="H6" s="72">
        <f t="shared" ref="H6:H15" si="1">(F6*100)/E6</f>
        <v>96.63769407417665</v>
      </c>
    </row>
    <row r="7" spans="1:8" x14ac:dyDescent="0.25">
      <c r="A7"/>
      <c r="B7" s="8" t="s">
        <v>176</v>
      </c>
      <c r="C7" s="71">
        <f>C8</f>
        <v>3158976.23</v>
      </c>
      <c r="D7" s="71">
        <f>D8</f>
        <v>3949291</v>
      </c>
      <c r="E7" s="71">
        <f>E8</f>
        <v>3580169</v>
      </c>
      <c r="F7" s="71">
        <f>F8</f>
        <v>3466717.86</v>
      </c>
      <c r="G7" s="72">
        <f t="shared" si="0"/>
        <v>109.74181530957578</v>
      </c>
      <c r="H7" s="72">
        <f t="shared" si="1"/>
        <v>96.831123335239198</v>
      </c>
    </row>
    <row r="8" spans="1:8" x14ac:dyDescent="0.25">
      <c r="A8"/>
      <c r="B8" s="16" t="s">
        <v>177</v>
      </c>
      <c r="C8" s="73">
        <v>3158976.23</v>
      </c>
      <c r="D8" s="73">
        <v>3949291</v>
      </c>
      <c r="E8" s="73">
        <v>3580169</v>
      </c>
      <c r="F8" s="74">
        <v>3466717.86</v>
      </c>
      <c r="G8" s="70">
        <f t="shared" si="0"/>
        <v>109.74181530957578</v>
      </c>
      <c r="H8" s="70">
        <f t="shared" si="1"/>
        <v>96.831123335239198</v>
      </c>
    </row>
    <row r="9" spans="1:8" ht="14.45" x14ac:dyDescent="0.3">
      <c r="A9"/>
      <c r="B9" s="8" t="s">
        <v>178</v>
      </c>
      <c r="C9" s="71">
        <f>C10</f>
        <v>52752.13</v>
      </c>
      <c r="D9" s="71">
        <f>D10</f>
        <v>37425</v>
      </c>
      <c r="E9" s="71">
        <f>E10</f>
        <v>69762.11</v>
      </c>
      <c r="F9" s="71">
        <f>F10</f>
        <v>60491.4</v>
      </c>
      <c r="G9" s="72">
        <f t="shared" si="0"/>
        <v>114.67100949288684</v>
      </c>
      <c r="H9" s="72">
        <f t="shared" si="1"/>
        <v>86.710966741114916</v>
      </c>
    </row>
    <row r="10" spans="1:8" ht="14.45" x14ac:dyDescent="0.3">
      <c r="A10"/>
      <c r="B10" s="16" t="s">
        <v>179</v>
      </c>
      <c r="C10" s="73">
        <v>52752.13</v>
      </c>
      <c r="D10" s="73">
        <v>37425</v>
      </c>
      <c r="E10" s="73">
        <v>69762.11</v>
      </c>
      <c r="F10" s="74">
        <v>60491.4</v>
      </c>
      <c r="G10" s="70">
        <f t="shared" si="0"/>
        <v>114.67100949288684</v>
      </c>
      <c r="H10" s="70">
        <f t="shared" si="1"/>
        <v>86.710966741114916</v>
      </c>
    </row>
    <row r="11" spans="1:8" ht="14.45" x14ac:dyDescent="0.3">
      <c r="B11" s="8" t="s">
        <v>33</v>
      </c>
      <c r="C11" s="75">
        <f>C12+C14</f>
        <v>3186343.05</v>
      </c>
      <c r="D11" s="75">
        <f>D12+D14</f>
        <v>3986716</v>
      </c>
      <c r="E11" s="75">
        <f>E12+E14</f>
        <v>3619694</v>
      </c>
      <c r="F11" s="75">
        <f>F12+F14</f>
        <v>3514061.33</v>
      </c>
      <c r="G11" s="72">
        <f t="shared" si="0"/>
        <v>110.28509092892557</v>
      </c>
      <c r="H11" s="72">
        <f t="shared" si="1"/>
        <v>97.081723758969687</v>
      </c>
    </row>
    <row r="12" spans="1:8" x14ac:dyDescent="0.25">
      <c r="A12"/>
      <c r="B12" s="8" t="s">
        <v>176</v>
      </c>
      <c r="C12" s="75">
        <f>C13</f>
        <v>3158976.23</v>
      </c>
      <c r="D12" s="75">
        <f>D13</f>
        <v>3949291</v>
      </c>
      <c r="E12" s="75">
        <f>E13</f>
        <v>3580169</v>
      </c>
      <c r="F12" s="75">
        <f>F13</f>
        <v>3466717.86</v>
      </c>
      <c r="G12" s="72">
        <f t="shared" si="0"/>
        <v>109.74181530957578</v>
      </c>
      <c r="H12" s="72">
        <f t="shared" si="1"/>
        <v>96.831123335239198</v>
      </c>
    </row>
    <row r="13" spans="1:8" x14ac:dyDescent="0.25">
      <c r="A13"/>
      <c r="B13" s="16" t="s">
        <v>177</v>
      </c>
      <c r="C13" s="73">
        <v>3158976.23</v>
      </c>
      <c r="D13" s="73">
        <v>3949291</v>
      </c>
      <c r="E13" s="76">
        <v>3580169</v>
      </c>
      <c r="F13" s="74">
        <v>3466717.86</v>
      </c>
      <c r="G13" s="70">
        <f t="shared" si="0"/>
        <v>109.74181530957578</v>
      </c>
      <c r="H13" s="70">
        <f t="shared" si="1"/>
        <v>96.831123335239198</v>
      </c>
    </row>
    <row r="14" spans="1:8" ht="14.45" x14ac:dyDescent="0.3">
      <c r="A14"/>
      <c r="B14" s="8" t="s">
        <v>178</v>
      </c>
      <c r="C14" s="75">
        <f>C15</f>
        <v>27366.82</v>
      </c>
      <c r="D14" s="75">
        <f>D15</f>
        <v>37425</v>
      </c>
      <c r="E14" s="75">
        <f>E15</f>
        <v>39525</v>
      </c>
      <c r="F14" s="75">
        <f>F15</f>
        <v>47343.47</v>
      </c>
      <c r="G14" s="72">
        <f t="shared" si="0"/>
        <v>172.9958760279784</v>
      </c>
      <c r="H14" s="72">
        <f t="shared" si="1"/>
        <v>119.7810752688172</v>
      </c>
    </row>
    <row r="15" spans="1:8" ht="14.45" x14ac:dyDescent="0.3">
      <c r="A15"/>
      <c r="B15" s="16" t="s">
        <v>179</v>
      </c>
      <c r="C15" s="73">
        <v>27366.82</v>
      </c>
      <c r="D15" s="73">
        <v>37425</v>
      </c>
      <c r="E15" s="76">
        <v>39525</v>
      </c>
      <c r="F15" s="74">
        <v>47343.47</v>
      </c>
      <c r="G15" s="70">
        <f t="shared" si="0"/>
        <v>172.9958760279784</v>
      </c>
      <c r="H15" s="70">
        <f t="shared" si="1"/>
        <v>119.7810752688172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J25" sqref="J25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17</v>
      </c>
      <c r="C2" s="98"/>
      <c r="D2" s="98"/>
      <c r="E2" s="98"/>
      <c r="F2" s="98"/>
      <c r="G2" s="98"/>
      <c r="H2" s="98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3186343.05</v>
      </c>
      <c r="D6" s="75">
        <f t="shared" si="0"/>
        <v>3986716</v>
      </c>
      <c r="E6" s="75">
        <f t="shared" si="0"/>
        <v>3619694</v>
      </c>
      <c r="F6" s="75">
        <f t="shared" si="0"/>
        <v>3514061.33</v>
      </c>
      <c r="G6" s="70">
        <f>(F6*100)/C6</f>
        <v>110.28509092892557</v>
      </c>
      <c r="H6" s="70">
        <f>(F6*100)/E6</f>
        <v>97.081723758969687</v>
      </c>
    </row>
    <row r="7" spans="2:8" ht="14.45" x14ac:dyDescent="0.3">
      <c r="B7" s="8" t="s">
        <v>180</v>
      </c>
      <c r="C7" s="75">
        <f t="shared" si="0"/>
        <v>3186343.05</v>
      </c>
      <c r="D7" s="75">
        <f t="shared" si="0"/>
        <v>3986716</v>
      </c>
      <c r="E7" s="75">
        <f t="shared" si="0"/>
        <v>3619694</v>
      </c>
      <c r="F7" s="75">
        <f t="shared" si="0"/>
        <v>3514061.33</v>
      </c>
      <c r="G7" s="70">
        <f>(F7*100)/C7</f>
        <v>110.28509092892557</v>
      </c>
      <c r="H7" s="70">
        <f>(F7*100)/E7</f>
        <v>97.081723758969687</v>
      </c>
    </row>
    <row r="8" spans="2:8" ht="14.45" x14ac:dyDescent="0.3">
      <c r="B8" s="11" t="s">
        <v>181</v>
      </c>
      <c r="C8" s="73">
        <v>3186343.05</v>
      </c>
      <c r="D8" s="73">
        <v>3986716</v>
      </c>
      <c r="E8" s="73">
        <v>3619694</v>
      </c>
      <c r="F8" s="74">
        <v>3514061.33</v>
      </c>
      <c r="G8" s="70">
        <f>(F8*100)/C8</f>
        <v>110.28509092892557</v>
      </c>
      <c r="H8" s="70">
        <f>(F8*100)/E8</f>
        <v>97.081723758969687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19</v>
      </c>
      <c r="C2" s="98"/>
      <c r="D2" s="98"/>
      <c r="E2" s="98"/>
      <c r="F2" s="98"/>
      <c r="G2" s="98"/>
      <c r="H2" s="98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6"/>
  <sheetViews>
    <sheetView topLeftCell="A79" zoomScaleNormal="100" workbookViewId="0">
      <selection activeCell="P25" sqref="P2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5">
      <c r="A1" s="37" t="s">
        <v>34</v>
      </c>
      <c r="B1" s="38" t="s">
        <v>182</v>
      </c>
      <c r="C1" s="39"/>
    </row>
    <row r="2" spans="1:6" ht="15" customHeight="1" x14ac:dyDescent="0.25">
      <c r="A2" s="41" t="s">
        <v>35</v>
      </c>
      <c r="B2" s="42" t="s">
        <v>183</v>
      </c>
      <c r="C2" s="39"/>
    </row>
    <row r="3" spans="1:6" s="39" customFormat="1" ht="43.5" customHeight="1" x14ac:dyDescent="0.2">
      <c r="A3" s="43" t="s">
        <v>36</v>
      </c>
      <c r="B3" s="37" t="s">
        <v>194</v>
      </c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  <c r="C6" s="39">
        <f>C7+C8</f>
        <v>3986716</v>
      </c>
      <c r="D6" s="39">
        <f t="shared" ref="D6:E6" si="0">D7+D8</f>
        <v>3619694</v>
      </c>
      <c r="E6" s="39">
        <f t="shared" si="0"/>
        <v>3514061.330000001</v>
      </c>
    </row>
    <row r="7" spans="1:6" ht="13.15" x14ac:dyDescent="0.25">
      <c r="A7" s="47" t="s">
        <v>184</v>
      </c>
      <c r="B7" s="46"/>
      <c r="C7" s="77">
        <f>C11</f>
        <v>3949291</v>
      </c>
      <c r="D7" s="77">
        <f>D11</f>
        <v>3580169</v>
      </c>
      <c r="E7" s="77">
        <f>E11</f>
        <v>3466717.8600000008</v>
      </c>
      <c r="F7" s="77">
        <f>(E7*100)/D7</f>
        <v>96.831123335239212</v>
      </c>
    </row>
    <row r="8" spans="1:6" ht="13.15" x14ac:dyDescent="0.25">
      <c r="A8" s="47" t="s">
        <v>73</v>
      </c>
      <c r="B8" s="46"/>
      <c r="C8" s="77">
        <f>C70</f>
        <v>37425</v>
      </c>
      <c r="D8" s="77">
        <f>D70</f>
        <v>39525</v>
      </c>
      <c r="E8" s="77">
        <f>E70</f>
        <v>47343.47</v>
      </c>
      <c r="F8" s="77">
        <f>(E8*100)/D8</f>
        <v>119.7810752688172</v>
      </c>
    </row>
    <row r="9" spans="1:6" s="57" customFormat="1" ht="13.15" x14ac:dyDescent="0.25"/>
    <row r="10" spans="1:6" ht="38.25" x14ac:dyDescent="0.2">
      <c r="A10" s="47" t="s">
        <v>185</v>
      </c>
      <c r="B10" s="47" t="s">
        <v>186</v>
      </c>
      <c r="C10" s="47" t="s">
        <v>47</v>
      </c>
      <c r="D10" s="47" t="s">
        <v>187</v>
      </c>
      <c r="E10" s="47" t="s">
        <v>188</v>
      </c>
      <c r="F10" s="47" t="s">
        <v>189</v>
      </c>
    </row>
    <row r="11" spans="1:6" x14ac:dyDescent="0.2">
      <c r="A11" s="48" t="s">
        <v>184</v>
      </c>
      <c r="B11" s="48" t="s">
        <v>190</v>
      </c>
      <c r="C11" s="78">
        <f>C12+C53</f>
        <v>3949291</v>
      </c>
      <c r="D11" s="78">
        <f>D12+D53</f>
        <v>3580169</v>
      </c>
      <c r="E11" s="78">
        <f>E12+E53</f>
        <v>3466717.8600000008</v>
      </c>
      <c r="F11" s="79">
        <f>(E11*100)/D11</f>
        <v>96.831123335239212</v>
      </c>
    </row>
    <row r="12" spans="1:6" ht="13.15" x14ac:dyDescent="0.25">
      <c r="A12" s="49" t="s">
        <v>71</v>
      </c>
      <c r="B12" s="50" t="s">
        <v>72</v>
      </c>
      <c r="C12" s="80">
        <f>C13+C22+C48</f>
        <v>3600141</v>
      </c>
      <c r="D12" s="80">
        <f>D13+D22+D48</f>
        <v>3514357</v>
      </c>
      <c r="E12" s="80">
        <f>E13+E22+E48</f>
        <v>3400906.9700000007</v>
      </c>
      <c r="F12" s="81">
        <f>(E12*100)/D12</f>
        <v>96.771812596159137</v>
      </c>
    </row>
    <row r="13" spans="1:6" ht="13.15" x14ac:dyDescent="0.25">
      <c r="A13" s="51" t="s">
        <v>73</v>
      </c>
      <c r="B13" s="52" t="s">
        <v>74</v>
      </c>
      <c r="C13" s="82">
        <f>C14+C17+C19</f>
        <v>2853694</v>
      </c>
      <c r="D13" s="82">
        <f>D14+D17+D19</f>
        <v>2786961</v>
      </c>
      <c r="E13" s="82">
        <f>E14+E17+E19</f>
        <v>2786260.91</v>
      </c>
      <c r="F13" s="81">
        <f>(E13*100)/D13</f>
        <v>99.974879806355375</v>
      </c>
    </row>
    <row r="14" spans="1:6" x14ac:dyDescent="0.2">
      <c r="A14" s="53" t="s">
        <v>75</v>
      </c>
      <c r="B14" s="54" t="s">
        <v>76</v>
      </c>
      <c r="C14" s="83">
        <f>C15+C16</f>
        <v>2154953</v>
      </c>
      <c r="D14" s="83">
        <f>D15+D16</f>
        <v>2087541</v>
      </c>
      <c r="E14" s="83">
        <f>E15+E16</f>
        <v>2087512.21</v>
      </c>
      <c r="F14" s="83">
        <f>(E14*100)/D14</f>
        <v>99.998620865410544</v>
      </c>
    </row>
    <row r="15" spans="1:6" x14ac:dyDescent="0.2">
      <c r="A15" s="55" t="s">
        <v>77</v>
      </c>
      <c r="B15" s="56" t="s">
        <v>78</v>
      </c>
      <c r="C15" s="84">
        <v>1948249</v>
      </c>
      <c r="D15" s="84">
        <v>1909137</v>
      </c>
      <c r="E15" s="84">
        <v>1909109.67</v>
      </c>
      <c r="F15" s="84"/>
    </row>
    <row r="16" spans="1:6" x14ac:dyDescent="0.2">
      <c r="A16" s="55" t="s">
        <v>79</v>
      </c>
      <c r="B16" s="56" t="s">
        <v>80</v>
      </c>
      <c r="C16" s="84">
        <v>206704</v>
      </c>
      <c r="D16" s="84">
        <v>178404</v>
      </c>
      <c r="E16" s="84">
        <v>178402.54</v>
      </c>
      <c r="F16" s="84"/>
    </row>
    <row r="17" spans="1:6" ht="13.15" x14ac:dyDescent="0.25">
      <c r="A17" s="53" t="s">
        <v>81</v>
      </c>
      <c r="B17" s="54" t="s">
        <v>82</v>
      </c>
      <c r="C17" s="83">
        <f>C18</f>
        <v>146559</v>
      </c>
      <c r="D17" s="83">
        <f>D18</f>
        <v>149559</v>
      </c>
      <c r="E17" s="83">
        <f>E18</f>
        <v>149065.95000000001</v>
      </c>
      <c r="F17" s="83">
        <f>(E17*100)/D17</f>
        <v>99.670330772471075</v>
      </c>
    </row>
    <row r="18" spans="1:6" ht="13.15" x14ac:dyDescent="0.25">
      <c r="A18" s="55" t="s">
        <v>83</v>
      </c>
      <c r="B18" s="56" t="s">
        <v>82</v>
      </c>
      <c r="C18" s="84">
        <v>146559</v>
      </c>
      <c r="D18" s="84">
        <v>149559</v>
      </c>
      <c r="E18" s="84">
        <v>149065.95000000001</v>
      </c>
      <c r="F18" s="84"/>
    </row>
    <row r="19" spans="1:6" x14ac:dyDescent="0.2">
      <c r="A19" s="53" t="s">
        <v>84</v>
      </c>
      <c r="B19" s="54" t="s">
        <v>85</v>
      </c>
      <c r="C19" s="83">
        <f>C20+C21</f>
        <v>552182</v>
      </c>
      <c r="D19" s="83">
        <f>D20+D21</f>
        <v>549861</v>
      </c>
      <c r="E19" s="83">
        <f>E20+E21</f>
        <v>549682.75</v>
      </c>
      <c r="F19" s="83">
        <f>(E19*100)/D19</f>
        <v>99.967582716359232</v>
      </c>
    </row>
    <row r="20" spans="1:6" ht="13.15" x14ac:dyDescent="0.25">
      <c r="A20" s="55" t="s">
        <v>86</v>
      </c>
      <c r="B20" s="56" t="s">
        <v>87</v>
      </c>
      <c r="C20" s="84">
        <v>227647</v>
      </c>
      <c r="D20" s="84">
        <v>233647</v>
      </c>
      <c r="E20" s="84">
        <v>233642.87</v>
      </c>
      <c r="F20" s="84"/>
    </row>
    <row r="21" spans="1:6" ht="13.15" x14ac:dyDescent="0.25">
      <c r="A21" s="55" t="s">
        <v>88</v>
      </c>
      <c r="B21" s="56" t="s">
        <v>89</v>
      </c>
      <c r="C21" s="84">
        <v>324535</v>
      </c>
      <c r="D21" s="84">
        <v>316214</v>
      </c>
      <c r="E21" s="84">
        <v>316039.88</v>
      </c>
      <c r="F21" s="84"/>
    </row>
    <row r="22" spans="1:6" ht="13.15" x14ac:dyDescent="0.25">
      <c r="A22" s="51" t="s">
        <v>90</v>
      </c>
      <c r="B22" s="52" t="s">
        <v>91</v>
      </c>
      <c r="C22" s="82">
        <f>C23+C27+C34+C43</f>
        <v>745020</v>
      </c>
      <c r="D22" s="82">
        <f>D23+D27+D34+D43</f>
        <v>725820</v>
      </c>
      <c r="E22" s="82">
        <f>E23+E27+E34+E43</f>
        <v>613170.07000000007</v>
      </c>
      <c r="F22" s="81">
        <f>(E22*100)/D22</f>
        <v>84.479632691300878</v>
      </c>
    </row>
    <row r="23" spans="1:6" x14ac:dyDescent="0.2">
      <c r="A23" s="53" t="s">
        <v>92</v>
      </c>
      <c r="B23" s="54" t="s">
        <v>93</v>
      </c>
      <c r="C23" s="83">
        <f>C24+C25+C26</f>
        <v>77112</v>
      </c>
      <c r="D23" s="83">
        <f>D24+D25+D26</f>
        <v>60412</v>
      </c>
      <c r="E23" s="83">
        <f>E24+E25+E26</f>
        <v>60403.51</v>
      </c>
      <c r="F23" s="83">
        <f>(E23*100)/D23</f>
        <v>99.985946500695221</v>
      </c>
    </row>
    <row r="24" spans="1:6" x14ac:dyDescent="0.2">
      <c r="A24" s="55" t="s">
        <v>94</v>
      </c>
      <c r="B24" s="56" t="s">
        <v>95</v>
      </c>
      <c r="C24" s="84">
        <v>1195</v>
      </c>
      <c r="D24" s="84">
        <v>1195</v>
      </c>
      <c r="E24" s="84">
        <v>2271.7600000000002</v>
      </c>
      <c r="F24" s="84"/>
    </row>
    <row r="25" spans="1:6" ht="25.5" x14ac:dyDescent="0.2">
      <c r="A25" s="55" t="s">
        <v>96</v>
      </c>
      <c r="B25" s="56" t="s">
        <v>97</v>
      </c>
      <c r="C25" s="84">
        <v>75121</v>
      </c>
      <c r="D25" s="84">
        <v>58521</v>
      </c>
      <c r="E25" s="84">
        <v>57651.75</v>
      </c>
      <c r="F25" s="84"/>
    </row>
    <row r="26" spans="1:6" x14ac:dyDescent="0.2">
      <c r="A26" s="55" t="s">
        <v>98</v>
      </c>
      <c r="B26" s="56" t="s">
        <v>99</v>
      </c>
      <c r="C26" s="84">
        <v>796</v>
      </c>
      <c r="D26" s="84">
        <v>696</v>
      </c>
      <c r="E26" s="84">
        <v>480</v>
      </c>
      <c r="F26" s="84"/>
    </row>
    <row r="27" spans="1:6" ht="13.15" x14ac:dyDescent="0.25">
      <c r="A27" s="53" t="s">
        <v>100</v>
      </c>
      <c r="B27" s="54" t="s">
        <v>101</v>
      </c>
      <c r="C27" s="83">
        <f>C28+C29+C30+C31+C32+C33</f>
        <v>482314</v>
      </c>
      <c r="D27" s="83">
        <f>D28+D29+D30+D31+D32+D33</f>
        <v>482314</v>
      </c>
      <c r="E27" s="83">
        <f>E28+E29+E30+E31+E32+E33</f>
        <v>368813.26000000007</v>
      </c>
      <c r="F27" s="83">
        <f>(E27*100)/D27</f>
        <v>76.467458958272019</v>
      </c>
    </row>
    <row r="28" spans="1:6" ht="13.15" x14ac:dyDescent="0.25">
      <c r="A28" s="55" t="s">
        <v>102</v>
      </c>
      <c r="B28" s="56" t="s">
        <v>103</v>
      </c>
      <c r="C28" s="84">
        <v>19908</v>
      </c>
      <c r="D28" s="84">
        <v>19908</v>
      </c>
      <c r="E28" s="84">
        <v>28191.79</v>
      </c>
      <c r="F28" s="84"/>
    </row>
    <row r="29" spans="1:6" ht="13.15" x14ac:dyDescent="0.25">
      <c r="A29" s="55" t="s">
        <v>104</v>
      </c>
      <c r="B29" s="56" t="s">
        <v>105</v>
      </c>
      <c r="C29" s="84">
        <v>172539</v>
      </c>
      <c r="D29" s="84">
        <v>172539</v>
      </c>
      <c r="E29" s="84">
        <v>192344.2</v>
      </c>
      <c r="F29" s="84"/>
    </row>
    <row r="30" spans="1:6" ht="13.15" x14ac:dyDescent="0.25">
      <c r="A30" s="55" t="s">
        <v>106</v>
      </c>
      <c r="B30" s="56" t="s">
        <v>107</v>
      </c>
      <c r="C30" s="84">
        <v>278718</v>
      </c>
      <c r="D30" s="84">
        <v>278718</v>
      </c>
      <c r="E30" s="84">
        <v>122547.62</v>
      </c>
      <c r="F30" s="84"/>
    </row>
    <row r="31" spans="1:6" x14ac:dyDescent="0.2">
      <c r="A31" s="55" t="s">
        <v>108</v>
      </c>
      <c r="B31" s="56" t="s">
        <v>109</v>
      </c>
      <c r="C31" s="84">
        <v>6636</v>
      </c>
      <c r="D31" s="84">
        <v>6636</v>
      </c>
      <c r="E31" s="84">
        <v>10819.28</v>
      </c>
      <c r="F31" s="84"/>
    </row>
    <row r="32" spans="1:6" ht="13.15" x14ac:dyDescent="0.25">
      <c r="A32" s="55" t="s">
        <v>110</v>
      </c>
      <c r="B32" s="56" t="s">
        <v>111</v>
      </c>
      <c r="C32" s="84">
        <v>3584</v>
      </c>
      <c r="D32" s="84">
        <v>3584</v>
      </c>
      <c r="E32" s="84">
        <v>13719.53</v>
      </c>
      <c r="F32" s="84"/>
    </row>
    <row r="33" spans="1:6" x14ac:dyDescent="0.2">
      <c r="A33" s="55" t="s">
        <v>112</v>
      </c>
      <c r="B33" s="56" t="s">
        <v>113</v>
      </c>
      <c r="C33" s="84">
        <v>929</v>
      </c>
      <c r="D33" s="84">
        <v>929</v>
      </c>
      <c r="E33" s="84">
        <v>1190.8399999999999</v>
      </c>
      <c r="F33" s="84"/>
    </row>
    <row r="34" spans="1:6" ht="13.15" x14ac:dyDescent="0.25">
      <c r="A34" s="53" t="s">
        <v>114</v>
      </c>
      <c r="B34" s="54" t="s">
        <v>115</v>
      </c>
      <c r="C34" s="83">
        <f>C35+C36+C37+C38+C39+C40+C41+C42</f>
        <v>163430</v>
      </c>
      <c r="D34" s="83">
        <f>D35+D36+D37+D38+D39+D40+D41+D42</f>
        <v>160930</v>
      </c>
      <c r="E34" s="83">
        <f>E35+E36+E37+E38+E39+E40+E41+E42</f>
        <v>160597.82</v>
      </c>
      <c r="F34" s="83">
        <f>(E34*100)/D34</f>
        <v>99.793587273970047</v>
      </c>
    </row>
    <row r="35" spans="1:6" x14ac:dyDescent="0.2">
      <c r="A35" s="55" t="s">
        <v>116</v>
      </c>
      <c r="B35" s="56" t="s">
        <v>117</v>
      </c>
      <c r="C35" s="84">
        <v>5972</v>
      </c>
      <c r="D35" s="84">
        <v>5972</v>
      </c>
      <c r="E35" s="84">
        <v>5431.4</v>
      </c>
      <c r="F35" s="84"/>
    </row>
    <row r="36" spans="1:6" x14ac:dyDescent="0.2">
      <c r="A36" s="55" t="s">
        <v>118</v>
      </c>
      <c r="B36" s="56" t="s">
        <v>119</v>
      </c>
      <c r="C36" s="84">
        <v>33609</v>
      </c>
      <c r="D36" s="84">
        <v>31109</v>
      </c>
      <c r="E36" s="84">
        <v>18838.34</v>
      </c>
      <c r="F36" s="84"/>
    </row>
    <row r="37" spans="1:6" x14ac:dyDescent="0.2">
      <c r="A37" s="55" t="s">
        <v>120</v>
      </c>
      <c r="B37" s="56" t="s">
        <v>121</v>
      </c>
      <c r="C37" s="84">
        <v>664</v>
      </c>
      <c r="D37" s="84">
        <v>664</v>
      </c>
      <c r="E37" s="84">
        <v>4765.99</v>
      </c>
      <c r="F37" s="84"/>
    </row>
    <row r="38" spans="1:6" ht="13.15" x14ac:dyDescent="0.25">
      <c r="A38" s="55" t="s">
        <v>122</v>
      </c>
      <c r="B38" s="56" t="s">
        <v>123</v>
      </c>
      <c r="C38" s="84">
        <v>84943</v>
      </c>
      <c r="D38" s="84">
        <v>84943</v>
      </c>
      <c r="E38" s="84">
        <v>94463.03</v>
      </c>
      <c r="F38" s="84"/>
    </row>
    <row r="39" spans="1:6" ht="13.15" x14ac:dyDescent="0.25">
      <c r="A39" s="55" t="s">
        <v>124</v>
      </c>
      <c r="B39" s="56" t="s">
        <v>125</v>
      </c>
      <c r="C39" s="84">
        <v>2654</v>
      </c>
      <c r="D39" s="84">
        <v>2654</v>
      </c>
      <c r="E39" s="84">
        <v>8988.5</v>
      </c>
      <c r="F39" s="84"/>
    </row>
    <row r="40" spans="1:6" ht="13.15" x14ac:dyDescent="0.25">
      <c r="A40" s="55" t="s">
        <v>126</v>
      </c>
      <c r="B40" s="56" t="s">
        <v>127</v>
      </c>
      <c r="C40" s="84">
        <v>17254</v>
      </c>
      <c r="D40" s="84">
        <v>17254</v>
      </c>
      <c r="E40" s="84">
        <v>18506.16</v>
      </c>
      <c r="F40" s="84"/>
    </row>
    <row r="41" spans="1:6" ht="13.15" x14ac:dyDescent="0.25">
      <c r="A41" s="55" t="s">
        <v>128</v>
      </c>
      <c r="B41" s="56" t="s">
        <v>129</v>
      </c>
      <c r="C41" s="84">
        <v>12609</v>
      </c>
      <c r="D41" s="84">
        <v>12609</v>
      </c>
      <c r="E41" s="84">
        <v>8031.34</v>
      </c>
      <c r="F41" s="84"/>
    </row>
    <row r="42" spans="1:6" ht="13.15" x14ac:dyDescent="0.25">
      <c r="A42" s="55" t="s">
        <v>130</v>
      </c>
      <c r="B42" s="56" t="s">
        <v>131</v>
      </c>
      <c r="C42" s="84">
        <v>5725</v>
      </c>
      <c r="D42" s="84">
        <v>5725</v>
      </c>
      <c r="E42" s="84">
        <v>1573.06</v>
      </c>
      <c r="F42" s="84"/>
    </row>
    <row r="43" spans="1:6" ht="13.15" x14ac:dyDescent="0.25">
      <c r="A43" s="53" t="s">
        <v>132</v>
      </c>
      <c r="B43" s="54" t="s">
        <v>133</v>
      </c>
      <c r="C43" s="83">
        <f>C44+C45+C46+C47</f>
        <v>22164</v>
      </c>
      <c r="D43" s="83">
        <f>D44+D45+D46+D47</f>
        <v>22164</v>
      </c>
      <c r="E43" s="83">
        <f>E44+E45+E46+E47</f>
        <v>23355.48</v>
      </c>
      <c r="F43" s="83">
        <f>(E43*100)/D43</f>
        <v>105.3757444504602</v>
      </c>
    </row>
    <row r="44" spans="1:6" ht="13.15" x14ac:dyDescent="0.25">
      <c r="A44" s="55" t="s">
        <v>134</v>
      </c>
      <c r="B44" s="56" t="s">
        <v>135</v>
      </c>
      <c r="C44" s="84">
        <v>19908</v>
      </c>
      <c r="D44" s="84">
        <v>19908</v>
      </c>
      <c r="E44" s="84">
        <v>21434.3</v>
      </c>
      <c r="F44" s="84"/>
    </row>
    <row r="45" spans="1:6" ht="13.15" x14ac:dyDescent="0.25">
      <c r="A45" s="55" t="s">
        <v>136</v>
      </c>
      <c r="B45" s="56" t="s">
        <v>137</v>
      </c>
      <c r="C45" s="84">
        <v>796</v>
      </c>
      <c r="D45" s="84">
        <v>796</v>
      </c>
      <c r="E45" s="84">
        <v>1177.3800000000001</v>
      </c>
      <c r="F45" s="84"/>
    </row>
    <row r="46" spans="1:6" ht="13.15" x14ac:dyDescent="0.25">
      <c r="A46" s="55" t="s">
        <v>138</v>
      </c>
      <c r="B46" s="56" t="s">
        <v>139</v>
      </c>
      <c r="C46" s="84">
        <v>133</v>
      </c>
      <c r="D46" s="84">
        <v>133</v>
      </c>
      <c r="E46" s="84">
        <v>25.13</v>
      </c>
      <c r="F46" s="84"/>
    </row>
    <row r="47" spans="1:6" ht="13.15" x14ac:dyDescent="0.25">
      <c r="A47" s="55" t="s">
        <v>140</v>
      </c>
      <c r="B47" s="56" t="s">
        <v>133</v>
      </c>
      <c r="C47" s="84">
        <v>1327</v>
      </c>
      <c r="D47" s="84">
        <v>1327</v>
      </c>
      <c r="E47" s="84">
        <v>718.67</v>
      </c>
      <c r="F47" s="84"/>
    </row>
    <row r="48" spans="1:6" ht="13.15" x14ac:dyDescent="0.25">
      <c r="A48" s="51" t="s">
        <v>141</v>
      </c>
      <c r="B48" s="52" t="s">
        <v>142</v>
      </c>
      <c r="C48" s="82">
        <f>C49+C51</f>
        <v>1427</v>
      </c>
      <c r="D48" s="82">
        <f>D49+D51</f>
        <v>1576</v>
      </c>
      <c r="E48" s="82">
        <f>E49+E51</f>
        <v>1475.99</v>
      </c>
      <c r="F48" s="81">
        <f>(E48*100)/D48</f>
        <v>93.654187817258887</v>
      </c>
    </row>
    <row r="49" spans="1:6" ht="13.15" x14ac:dyDescent="0.25">
      <c r="A49" s="53" t="s">
        <v>143</v>
      </c>
      <c r="B49" s="54" t="s">
        <v>144</v>
      </c>
      <c r="C49" s="83">
        <f>C50</f>
        <v>100</v>
      </c>
      <c r="D49" s="83">
        <f>D50</f>
        <v>100</v>
      </c>
      <c r="E49" s="83">
        <f>E50</f>
        <v>0</v>
      </c>
      <c r="F49" s="83">
        <f>(E49*100)/D49</f>
        <v>0</v>
      </c>
    </row>
    <row r="50" spans="1:6" ht="25.5" x14ac:dyDescent="0.2">
      <c r="A50" s="55" t="s">
        <v>145</v>
      </c>
      <c r="B50" s="56" t="s">
        <v>146</v>
      </c>
      <c r="C50" s="84">
        <v>100</v>
      </c>
      <c r="D50" s="84">
        <v>100</v>
      </c>
      <c r="E50" s="84">
        <v>0</v>
      </c>
      <c r="F50" s="84"/>
    </row>
    <row r="51" spans="1:6" ht="13.15" x14ac:dyDescent="0.25">
      <c r="A51" s="53" t="s">
        <v>147</v>
      </c>
      <c r="B51" s="54" t="s">
        <v>148</v>
      </c>
      <c r="C51" s="83">
        <f>C52</f>
        <v>1327</v>
      </c>
      <c r="D51" s="83">
        <f>D52</f>
        <v>1476</v>
      </c>
      <c r="E51" s="83">
        <f>E52</f>
        <v>1475.99</v>
      </c>
      <c r="F51" s="83">
        <f>(E51*100)/D51</f>
        <v>99.999322493224938</v>
      </c>
    </row>
    <row r="52" spans="1:6" ht="13.15" x14ac:dyDescent="0.25">
      <c r="A52" s="55" t="s">
        <v>149</v>
      </c>
      <c r="B52" s="56" t="s">
        <v>150</v>
      </c>
      <c r="C52" s="84">
        <v>1327</v>
      </c>
      <c r="D52" s="84">
        <v>1476</v>
      </c>
      <c r="E52" s="84">
        <v>1475.99</v>
      </c>
      <c r="F52" s="84"/>
    </row>
    <row r="53" spans="1:6" ht="13.15" x14ac:dyDescent="0.25">
      <c r="A53" s="49" t="s">
        <v>151</v>
      </c>
      <c r="B53" s="50" t="s">
        <v>152</v>
      </c>
      <c r="C53" s="80">
        <f>C54+C61</f>
        <v>349150</v>
      </c>
      <c r="D53" s="80">
        <f>D54+D61</f>
        <v>65812</v>
      </c>
      <c r="E53" s="80">
        <f>E54+E61</f>
        <v>65810.89</v>
      </c>
      <c r="F53" s="81">
        <f>(E53*100)/D53</f>
        <v>99.998313377499542</v>
      </c>
    </row>
    <row r="54" spans="1:6" ht="13.15" x14ac:dyDescent="0.25">
      <c r="A54" s="51" t="s">
        <v>153</v>
      </c>
      <c r="B54" s="52" t="s">
        <v>154</v>
      </c>
      <c r="C54" s="82">
        <f>C55+C59</f>
        <v>83704</v>
      </c>
      <c r="D54" s="82">
        <f>D55+D59</f>
        <v>62211</v>
      </c>
      <c r="E54" s="82">
        <f>E55+E59</f>
        <v>62210.15</v>
      </c>
      <c r="F54" s="81">
        <f>(E54*100)/D54</f>
        <v>99.998633682146249</v>
      </c>
    </row>
    <row r="55" spans="1:6" ht="13.15" x14ac:dyDescent="0.25">
      <c r="A55" s="53" t="s">
        <v>155</v>
      </c>
      <c r="B55" s="54" t="s">
        <v>156</v>
      </c>
      <c r="C55" s="83">
        <f>C56+C57+C58</f>
        <v>60204</v>
      </c>
      <c r="D55" s="83">
        <f>D56+D57+D58</f>
        <v>62211</v>
      </c>
      <c r="E55" s="83">
        <f>E56+E57+E58</f>
        <v>62210.15</v>
      </c>
      <c r="F55" s="83">
        <f>(E55*100)/D55</f>
        <v>99.998633682146249</v>
      </c>
    </row>
    <row r="56" spans="1:6" x14ac:dyDescent="0.2">
      <c r="A56" s="55" t="s">
        <v>157</v>
      </c>
      <c r="B56" s="56" t="s">
        <v>158</v>
      </c>
      <c r="C56" s="84">
        <v>29863</v>
      </c>
      <c r="D56" s="84">
        <v>29863</v>
      </c>
      <c r="E56" s="84">
        <v>34467.54</v>
      </c>
      <c r="F56" s="84"/>
    </row>
    <row r="57" spans="1:6" x14ac:dyDescent="0.2">
      <c r="A57" s="55" t="s">
        <v>159</v>
      </c>
      <c r="B57" s="56" t="s">
        <v>160</v>
      </c>
      <c r="C57" s="84">
        <v>10087</v>
      </c>
      <c r="D57" s="84">
        <v>10087</v>
      </c>
      <c r="E57" s="84">
        <v>16505.46</v>
      </c>
      <c r="F57" s="84"/>
    </row>
    <row r="58" spans="1:6" x14ac:dyDescent="0.2">
      <c r="A58" s="55" t="s">
        <v>163</v>
      </c>
      <c r="B58" s="56" t="s">
        <v>164</v>
      </c>
      <c r="C58" s="84">
        <v>20254</v>
      </c>
      <c r="D58" s="84">
        <v>22261</v>
      </c>
      <c r="E58" s="84">
        <v>11237.15</v>
      </c>
      <c r="F58" s="84"/>
    </row>
    <row r="59" spans="1:6" ht="13.15" x14ac:dyDescent="0.25">
      <c r="A59" s="53" t="s">
        <v>167</v>
      </c>
      <c r="B59" s="54" t="s">
        <v>168</v>
      </c>
      <c r="C59" s="83">
        <f>C60</f>
        <v>23500</v>
      </c>
      <c r="D59" s="83">
        <f>D60</f>
        <v>0</v>
      </c>
      <c r="E59" s="83">
        <f>E60</f>
        <v>0</v>
      </c>
      <c r="F59" s="83" t="e">
        <f>(E59*100)/D59</f>
        <v>#DIV/0!</v>
      </c>
    </row>
    <row r="60" spans="1:6" ht="13.15" x14ac:dyDescent="0.25">
      <c r="A60" s="55" t="s">
        <v>169</v>
      </c>
      <c r="B60" s="56" t="s">
        <v>170</v>
      </c>
      <c r="C60" s="84">
        <v>23500</v>
      </c>
      <c r="D60" s="84">
        <v>0</v>
      </c>
      <c r="E60" s="84">
        <v>0</v>
      </c>
      <c r="F60" s="84"/>
    </row>
    <row r="61" spans="1:6" ht="13.15" x14ac:dyDescent="0.25">
      <c r="A61" s="51" t="s">
        <v>171</v>
      </c>
      <c r="B61" s="52" t="s">
        <v>172</v>
      </c>
      <c r="C61" s="82">
        <f t="shared" ref="C61:E62" si="1">C62</f>
        <v>265446</v>
      </c>
      <c r="D61" s="82">
        <f t="shared" si="1"/>
        <v>3601</v>
      </c>
      <c r="E61" s="82">
        <f t="shared" si="1"/>
        <v>3600.74</v>
      </c>
      <c r="F61" s="81">
        <f>(E61*100)/D61</f>
        <v>99.992779783393502</v>
      </c>
    </row>
    <row r="62" spans="1:6" ht="25.5" x14ac:dyDescent="0.2">
      <c r="A62" s="53" t="s">
        <v>173</v>
      </c>
      <c r="B62" s="54" t="s">
        <v>174</v>
      </c>
      <c r="C62" s="83">
        <f t="shared" si="1"/>
        <v>265446</v>
      </c>
      <c r="D62" s="83">
        <f t="shared" si="1"/>
        <v>3601</v>
      </c>
      <c r="E62" s="83">
        <f t="shared" si="1"/>
        <v>3600.74</v>
      </c>
      <c r="F62" s="83">
        <f>(E62*100)/D62</f>
        <v>99.992779783393502</v>
      </c>
    </row>
    <row r="63" spans="1:6" x14ac:dyDescent="0.2">
      <c r="A63" s="55" t="s">
        <v>175</v>
      </c>
      <c r="B63" s="56" t="s">
        <v>174</v>
      </c>
      <c r="C63" s="84">
        <v>265446</v>
      </c>
      <c r="D63" s="84">
        <v>3601</v>
      </c>
      <c r="E63" s="84">
        <v>3600.74</v>
      </c>
      <c r="F63" s="84"/>
    </row>
    <row r="64" spans="1:6" ht="13.15" x14ac:dyDescent="0.25">
      <c r="A64" s="49" t="s">
        <v>55</v>
      </c>
      <c r="B64" s="50" t="s">
        <v>56</v>
      </c>
      <c r="C64" s="80">
        <f t="shared" ref="C64:E65" si="2">C65</f>
        <v>3949291</v>
      </c>
      <c r="D64" s="80">
        <f t="shared" si="2"/>
        <v>3580169</v>
      </c>
      <c r="E64" s="80">
        <f t="shared" si="2"/>
        <v>3466717.8600000003</v>
      </c>
      <c r="F64" s="81">
        <f>(E64*100)/D64</f>
        <v>96.831123335239212</v>
      </c>
    </row>
    <row r="65" spans="1:6" x14ac:dyDescent="0.2">
      <c r="A65" s="51" t="s">
        <v>63</v>
      </c>
      <c r="B65" s="52" t="s">
        <v>64</v>
      </c>
      <c r="C65" s="82">
        <f t="shared" si="2"/>
        <v>3949291</v>
      </c>
      <c r="D65" s="82">
        <f t="shared" si="2"/>
        <v>3580169</v>
      </c>
      <c r="E65" s="82">
        <f t="shared" si="2"/>
        <v>3466717.8600000003</v>
      </c>
      <c r="F65" s="81">
        <f>(E65*100)/D65</f>
        <v>96.831123335239212</v>
      </c>
    </row>
    <row r="66" spans="1:6" ht="25.5" x14ac:dyDescent="0.2">
      <c r="A66" s="53" t="s">
        <v>65</v>
      </c>
      <c r="B66" s="54" t="s">
        <v>66</v>
      </c>
      <c r="C66" s="83">
        <f>C67+C68</f>
        <v>3949291</v>
      </c>
      <c r="D66" s="83">
        <f>D67+D68</f>
        <v>3580169</v>
      </c>
      <c r="E66" s="83">
        <f>E67+E68</f>
        <v>3466717.8600000003</v>
      </c>
      <c r="F66" s="83">
        <f>(E66*100)/D66</f>
        <v>96.831123335239212</v>
      </c>
    </row>
    <row r="67" spans="1:6" x14ac:dyDescent="0.2">
      <c r="A67" s="55" t="s">
        <v>67</v>
      </c>
      <c r="B67" s="56" t="s">
        <v>68</v>
      </c>
      <c r="C67" s="84">
        <v>3600141</v>
      </c>
      <c r="D67" s="84">
        <v>3514357</v>
      </c>
      <c r="E67" s="97">
        <v>3400906.97</v>
      </c>
      <c r="F67" s="84"/>
    </row>
    <row r="68" spans="1:6" ht="26.45" x14ac:dyDescent="0.25">
      <c r="A68" s="55" t="s">
        <v>69</v>
      </c>
      <c r="B68" s="56" t="s">
        <v>70</v>
      </c>
      <c r="C68" s="84">
        <v>349150</v>
      </c>
      <c r="D68" s="84">
        <v>65812</v>
      </c>
      <c r="E68" s="84">
        <v>65810.89</v>
      </c>
      <c r="F68" s="84"/>
    </row>
    <row r="69" spans="1:6" ht="38.25" x14ac:dyDescent="0.2">
      <c r="A69" s="47" t="s">
        <v>191</v>
      </c>
      <c r="B69" s="47" t="s">
        <v>192</v>
      </c>
      <c r="C69" s="47" t="s">
        <v>47</v>
      </c>
      <c r="D69" s="47" t="s">
        <v>187</v>
      </c>
      <c r="E69" s="47" t="s">
        <v>188</v>
      </c>
      <c r="F69" s="47" t="s">
        <v>189</v>
      </c>
    </row>
    <row r="70" spans="1:6" ht="13.15" x14ac:dyDescent="0.25">
      <c r="A70" s="48" t="s">
        <v>73</v>
      </c>
      <c r="B70" s="48" t="s">
        <v>193</v>
      </c>
      <c r="C70" s="78">
        <f>C71+C97</f>
        <v>37425</v>
      </c>
      <c r="D70" s="78">
        <f>D71+D97</f>
        <v>39525</v>
      </c>
      <c r="E70" s="78">
        <f>E71+E97</f>
        <v>47343.47</v>
      </c>
      <c r="F70" s="79">
        <f>(E70*100)/D70</f>
        <v>119.7810752688172</v>
      </c>
    </row>
    <row r="71" spans="1:6" ht="13.15" x14ac:dyDescent="0.25">
      <c r="A71" s="49" t="s">
        <v>71</v>
      </c>
      <c r="B71" s="50" t="s">
        <v>72</v>
      </c>
      <c r="C71" s="80">
        <f>C72+C94</f>
        <v>37425</v>
      </c>
      <c r="D71" s="80">
        <f>D72+D94</f>
        <v>37425</v>
      </c>
      <c r="E71" s="80">
        <f>E72+E94</f>
        <v>45486.23</v>
      </c>
      <c r="F71" s="81">
        <f>(E71*100)/D71</f>
        <v>121.53969271877088</v>
      </c>
    </row>
    <row r="72" spans="1:6" x14ac:dyDescent="0.2">
      <c r="A72" s="51" t="s">
        <v>90</v>
      </c>
      <c r="B72" s="52" t="s">
        <v>91</v>
      </c>
      <c r="C72" s="82">
        <f>C73+C76+C82+C90</f>
        <v>37160</v>
      </c>
      <c r="D72" s="82">
        <f>D73+D76+D82+D90</f>
        <v>37160</v>
      </c>
      <c r="E72" s="82">
        <f>E73+E76+E82+E90</f>
        <v>45191.880000000005</v>
      </c>
      <c r="F72" s="81">
        <f>(E72*100)/D72</f>
        <v>121.61431646932185</v>
      </c>
    </row>
    <row r="73" spans="1:6" x14ac:dyDescent="0.2">
      <c r="A73" s="53" t="s">
        <v>92</v>
      </c>
      <c r="B73" s="54" t="s">
        <v>93</v>
      </c>
      <c r="C73" s="83">
        <f>C74+C75</f>
        <v>796</v>
      </c>
      <c r="D73" s="83">
        <f>D74+D75</f>
        <v>796</v>
      </c>
      <c r="E73" s="83">
        <f>E74+E75</f>
        <v>661.68</v>
      </c>
      <c r="F73" s="83">
        <f>(E73*100)/D73</f>
        <v>83.125628140703512</v>
      </c>
    </row>
    <row r="74" spans="1:6" x14ac:dyDescent="0.2">
      <c r="A74" s="55" t="s">
        <v>94</v>
      </c>
      <c r="B74" s="56" t="s">
        <v>95</v>
      </c>
      <c r="C74" s="84">
        <v>531</v>
      </c>
      <c r="D74" s="84">
        <v>531</v>
      </c>
      <c r="E74" s="84">
        <v>661.68</v>
      </c>
      <c r="F74" s="84"/>
    </row>
    <row r="75" spans="1:6" x14ac:dyDescent="0.2">
      <c r="A75" s="55" t="s">
        <v>98</v>
      </c>
      <c r="B75" s="56" t="s">
        <v>99</v>
      </c>
      <c r="C75" s="84">
        <v>265</v>
      </c>
      <c r="D75" s="84">
        <v>265</v>
      </c>
      <c r="E75" s="84">
        <v>0</v>
      </c>
      <c r="F75" s="84"/>
    </row>
    <row r="76" spans="1:6" x14ac:dyDescent="0.2">
      <c r="A76" s="53" t="s">
        <v>100</v>
      </c>
      <c r="B76" s="54" t="s">
        <v>101</v>
      </c>
      <c r="C76" s="83">
        <f>C77+C78+C79+C80+C81</f>
        <v>21368</v>
      </c>
      <c r="D76" s="83">
        <f>D77+D78+D79+D80+D81</f>
        <v>21368</v>
      </c>
      <c r="E76" s="83">
        <f>E77+E78+E79+E80+E81</f>
        <v>40262.46</v>
      </c>
      <c r="F76" s="83">
        <f>(E76*100)/D76</f>
        <v>188.42409210033696</v>
      </c>
    </row>
    <row r="77" spans="1:6" x14ac:dyDescent="0.2">
      <c r="A77" s="55" t="s">
        <v>102</v>
      </c>
      <c r="B77" s="56" t="s">
        <v>103</v>
      </c>
      <c r="C77" s="84">
        <v>1062</v>
      </c>
      <c r="D77" s="84">
        <v>1062</v>
      </c>
      <c r="E77" s="84">
        <v>11.23</v>
      </c>
      <c r="F77" s="84"/>
    </row>
    <row r="78" spans="1:6" x14ac:dyDescent="0.2">
      <c r="A78" s="55" t="s">
        <v>104</v>
      </c>
      <c r="B78" s="56" t="s">
        <v>105</v>
      </c>
      <c r="C78" s="84">
        <v>13272</v>
      </c>
      <c r="D78" s="84">
        <v>13272</v>
      </c>
      <c r="E78" s="84">
        <v>21720.78</v>
      </c>
      <c r="F78" s="84"/>
    </row>
    <row r="79" spans="1:6" x14ac:dyDescent="0.2">
      <c r="A79" s="55" t="s">
        <v>106</v>
      </c>
      <c r="B79" s="56" t="s">
        <v>107</v>
      </c>
      <c r="C79" s="84">
        <v>3716</v>
      </c>
      <c r="D79" s="84">
        <v>3716</v>
      </c>
      <c r="E79" s="84">
        <v>14610.59</v>
      </c>
      <c r="F79" s="84"/>
    </row>
    <row r="80" spans="1:6" x14ac:dyDescent="0.2">
      <c r="A80" s="55" t="s">
        <v>108</v>
      </c>
      <c r="B80" s="56" t="s">
        <v>109</v>
      </c>
      <c r="C80" s="84">
        <v>1327</v>
      </c>
      <c r="D80" s="84">
        <v>1327</v>
      </c>
      <c r="E80" s="84">
        <v>2896.13</v>
      </c>
      <c r="F80" s="84"/>
    </row>
    <row r="81" spans="1:6" x14ac:dyDescent="0.2">
      <c r="A81" s="55" t="s">
        <v>110</v>
      </c>
      <c r="B81" s="56" t="s">
        <v>111</v>
      </c>
      <c r="C81" s="84">
        <v>1991</v>
      </c>
      <c r="D81" s="84">
        <v>1991</v>
      </c>
      <c r="E81" s="84">
        <v>1023.73</v>
      </c>
      <c r="F81" s="84"/>
    </row>
    <row r="82" spans="1:6" x14ac:dyDescent="0.2">
      <c r="A82" s="53" t="s">
        <v>114</v>
      </c>
      <c r="B82" s="54" t="s">
        <v>115</v>
      </c>
      <c r="C82" s="83">
        <f>C83+C84+C85+C86+C87+C88+C89</f>
        <v>8891</v>
      </c>
      <c r="D82" s="83">
        <f>D83+D84+D85+D86+D87+D88+D89</f>
        <v>8891</v>
      </c>
      <c r="E82" s="83">
        <f>E83+E84+E85+E86+E87+E88+E89</f>
        <v>1519.1499999999999</v>
      </c>
      <c r="F82" s="83">
        <f>(E82*100)/D82</f>
        <v>17.086379484872342</v>
      </c>
    </row>
    <row r="83" spans="1:6" x14ac:dyDescent="0.2">
      <c r="A83" s="55" t="s">
        <v>116</v>
      </c>
      <c r="B83" s="56" t="s">
        <v>117</v>
      </c>
      <c r="C83" s="84">
        <v>796</v>
      </c>
      <c r="D83" s="84">
        <v>796</v>
      </c>
      <c r="E83" s="84">
        <v>225.84</v>
      </c>
      <c r="F83" s="84"/>
    </row>
    <row r="84" spans="1:6" x14ac:dyDescent="0.2">
      <c r="A84" s="55" t="s">
        <v>118</v>
      </c>
      <c r="B84" s="56" t="s">
        <v>119</v>
      </c>
      <c r="C84" s="84">
        <v>2654</v>
      </c>
      <c r="D84" s="84">
        <v>2654</v>
      </c>
      <c r="E84" s="84">
        <v>469.9</v>
      </c>
      <c r="F84" s="84"/>
    </row>
    <row r="85" spans="1:6" x14ac:dyDescent="0.2">
      <c r="A85" s="55" t="s">
        <v>120</v>
      </c>
      <c r="B85" s="56" t="s">
        <v>121</v>
      </c>
      <c r="C85" s="84">
        <v>1327</v>
      </c>
      <c r="D85" s="84">
        <v>1327</v>
      </c>
      <c r="E85" s="84">
        <v>0</v>
      </c>
      <c r="F85" s="84"/>
    </row>
    <row r="86" spans="1:6" x14ac:dyDescent="0.2">
      <c r="A86" s="55" t="s">
        <v>122</v>
      </c>
      <c r="B86" s="56" t="s">
        <v>123</v>
      </c>
      <c r="C86" s="84">
        <v>1327</v>
      </c>
      <c r="D86" s="84">
        <v>1327</v>
      </c>
      <c r="E86" s="84">
        <v>0</v>
      </c>
      <c r="F86" s="84"/>
    </row>
    <row r="87" spans="1:6" x14ac:dyDescent="0.2">
      <c r="A87" s="55" t="s">
        <v>126</v>
      </c>
      <c r="B87" s="56" t="s">
        <v>127</v>
      </c>
      <c r="C87" s="84">
        <v>796</v>
      </c>
      <c r="D87" s="84">
        <v>796</v>
      </c>
      <c r="E87" s="84">
        <v>362.88</v>
      </c>
      <c r="F87" s="84"/>
    </row>
    <row r="88" spans="1:6" x14ac:dyDescent="0.2">
      <c r="A88" s="55" t="s">
        <v>128</v>
      </c>
      <c r="B88" s="56" t="s">
        <v>129</v>
      </c>
      <c r="C88" s="84">
        <v>1327</v>
      </c>
      <c r="D88" s="84">
        <v>1327</v>
      </c>
      <c r="E88" s="84">
        <v>360.93</v>
      </c>
      <c r="F88" s="84"/>
    </row>
    <row r="89" spans="1:6" x14ac:dyDescent="0.2">
      <c r="A89" s="55" t="s">
        <v>130</v>
      </c>
      <c r="B89" s="56" t="s">
        <v>131</v>
      </c>
      <c r="C89" s="84">
        <v>664</v>
      </c>
      <c r="D89" s="84">
        <v>664</v>
      </c>
      <c r="E89" s="84">
        <v>99.6</v>
      </c>
      <c r="F89" s="84"/>
    </row>
    <row r="90" spans="1:6" x14ac:dyDescent="0.2">
      <c r="A90" s="53" t="s">
        <v>132</v>
      </c>
      <c r="B90" s="54" t="s">
        <v>133</v>
      </c>
      <c r="C90" s="83">
        <f>C91+C92+C93</f>
        <v>6105</v>
      </c>
      <c r="D90" s="83">
        <f>D91+D92+D93</f>
        <v>6105</v>
      </c>
      <c r="E90" s="83">
        <f>E91+E92+E93</f>
        <v>2748.59</v>
      </c>
      <c r="F90" s="83">
        <f>(E90*100)/D90</f>
        <v>45.021949221949221</v>
      </c>
    </row>
    <row r="91" spans="1:6" x14ac:dyDescent="0.2">
      <c r="A91" s="55" t="s">
        <v>134</v>
      </c>
      <c r="B91" s="56" t="s">
        <v>135</v>
      </c>
      <c r="C91" s="84">
        <v>5309</v>
      </c>
      <c r="D91" s="84">
        <v>5309</v>
      </c>
      <c r="E91" s="84">
        <v>2507.13</v>
      </c>
      <c r="F91" s="84"/>
    </row>
    <row r="92" spans="1:6" x14ac:dyDescent="0.2">
      <c r="A92" s="55" t="s">
        <v>136</v>
      </c>
      <c r="B92" s="56" t="s">
        <v>137</v>
      </c>
      <c r="C92" s="84">
        <v>531</v>
      </c>
      <c r="D92" s="84">
        <v>531</v>
      </c>
      <c r="E92" s="84">
        <v>0</v>
      </c>
      <c r="F92" s="84"/>
    </row>
    <row r="93" spans="1:6" x14ac:dyDescent="0.2">
      <c r="A93" s="55" t="s">
        <v>140</v>
      </c>
      <c r="B93" s="56" t="s">
        <v>133</v>
      </c>
      <c r="C93" s="84">
        <v>265</v>
      </c>
      <c r="D93" s="84">
        <v>265</v>
      </c>
      <c r="E93" s="84">
        <v>241.46</v>
      </c>
      <c r="F93" s="84"/>
    </row>
    <row r="94" spans="1:6" x14ac:dyDescent="0.2">
      <c r="A94" s="51" t="s">
        <v>141</v>
      </c>
      <c r="B94" s="52" t="s">
        <v>142</v>
      </c>
      <c r="C94" s="82">
        <f t="shared" ref="C94:E95" si="3">C95</f>
        <v>265</v>
      </c>
      <c r="D94" s="82">
        <f t="shared" si="3"/>
        <v>265</v>
      </c>
      <c r="E94" s="82">
        <f t="shared" si="3"/>
        <v>294.35000000000002</v>
      </c>
      <c r="F94" s="81">
        <f>(E94*100)/D94</f>
        <v>111.07547169811322</v>
      </c>
    </row>
    <row r="95" spans="1:6" x14ac:dyDescent="0.2">
      <c r="A95" s="53" t="s">
        <v>147</v>
      </c>
      <c r="B95" s="54" t="s">
        <v>148</v>
      </c>
      <c r="C95" s="83">
        <f t="shared" si="3"/>
        <v>265</v>
      </c>
      <c r="D95" s="83">
        <f t="shared" si="3"/>
        <v>265</v>
      </c>
      <c r="E95" s="83">
        <f t="shared" si="3"/>
        <v>294.35000000000002</v>
      </c>
      <c r="F95" s="83">
        <f>(E95*100)/D95</f>
        <v>111.07547169811322</v>
      </c>
    </row>
    <row r="96" spans="1:6" x14ac:dyDescent="0.2">
      <c r="A96" s="55" t="s">
        <v>149</v>
      </c>
      <c r="B96" s="56" t="s">
        <v>150</v>
      </c>
      <c r="C96" s="84">
        <v>265</v>
      </c>
      <c r="D96" s="84">
        <v>265</v>
      </c>
      <c r="E96" s="84">
        <v>294.35000000000002</v>
      </c>
      <c r="F96" s="84"/>
    </row>
    <row r="97" spans="1:6" x14ac:dyDescent="0.2">
      <c r="A97" s="49" t="s">
        <v>151</v>
      </c>
      <c r="B97" s="50" t="s">
        <v>152</v>
      </c>
      <c r="C97" s="80">
        <f>C98+C104</f>
        <v>0</v>
      </c>
      <c r="D97" s="80">
        <f>D98+D104</f>
        <v>2100</v>
      </c>
      <c r="E97" s="80">
        <f>E98+E104</f>
        <v>1857.2399999999998</v>
      </c>
      <c r="F97" s="81">
        <f>(E97*100)/D97</f>
        <v>88.439999999999984</v>
      </c>
    </row>
    <row r="98" spans="1:6" x14ac:dyDescent="0.2">
      <c r="A98" s="51" t="s">
        <v>153</v>
      </c>
      <c r="B98" s="52" t="s">
        <v>154</v>
      </c>
      <c r="C98" s="82">
        <f>C99</f>
        <v>0</v>
      </c>
      <c r="D98" s="82">
        <f>D99</f>
        <v>1900</v>
      </c>
      <c r="E98" s="82">
        <f>E99</f>
        <v>1667.7199999999998</v>
      </c>
      <c r="F98" s="81">
        <f>(E98*100)/D98</f>
        <v>87.774736842105241</v>
      </c>
    </row>
    <row r="99" spans="1:6" x14ac:dyDescent="0.2">
      <c r="A99" s="53" t="s">
        <v>155</v>
      </c>
      <c r="B99" s="54" t="s">
        <v>156</v>
      </c>
      <c r="C99" s="83">
        <f>C100+C101+C102+C103</f>
        <v>0</v>
      </c>
      <c r="D99" s="83">
        <f>D100+D101+D102+D103</f>
        <v>1900</v>
      </c>
      <c r="E99" s="83">
        <f>E100+E101+E102+E103</f>
        <v>1667.7199999999998</v>
      </c>
      <c r="F99" s="83">
        <f>(E99*100)/D99</f>
        <v>87.774736842105241</v>
      </c>
    </row>
    <row r="100" spans="1:6" x14ac:dyDescent="0.2">
      <c r="A100" s="55" t="s">
        <v>157</v>
      </c>
      <c r="B100" s="56" t="s">
        <v>158</v>
      </c>
      <c r="C100" s="84">
        <v>0</v>
      </c>
      <c r="D100" s="84">
        <v>0</v>
      </c>
      <c r="E100" s="84">
        <v>0.03</v>
      </c>
      <c r="F100" s="84"/>
    </row>
    <row r="101" spans="1:6" x14ac:dyDescent="0.2">
      <c r="A101" s="55" t="s">
        <v>159</v>
      </c>
      <c r="B101" s="56" t="s">
        <v>160</v>
      </c>
      <c r="C101" s="84">
        <v>0</v>
      </c>
      <c r="D101" s="84">
        <v>0</v>
      </c>
      <c r="E101" s="84">
        <v>530.63</v>
      </c>
      <c r="F101" s="84"/>
    </row>
    <row r="102" spans="1:6" x14ac:dyDescent="0.2">
      <c r="A102" s="55" t="s">
        <v>161</v>
      </c>
      <c r="B102" s="56" t="s">
        <v>162</v>
      </c>
      <c r="C102" s="84">
        <v>0</v>
      </c>
      <c r="D102" s="84">
        <v>0</v>
      </c>
      <c r="E102" s="84">
        <v>270</v>
      </c>
      <c r="F102" s="84"/>
    </row>
    <row r="103" spans="1:6" x14ac:dyDescent="0.2">
      <c r="A103" s="55" t="s">
        <v>165</v>
      </c>
      <c r="B103" s="56" t="s">
        <v>166</v>
      </c>
      <c r="C103" s="84">
        <v>0</v>
      </c>
      <c r="D103" s="84">
        <v>1900</v>
      </c>
      <c r="E103" s="84">
        <v>867.06</v>
      </c>
      <c r="F103" s="84"/>
    </row>
    <row r="104" spans="1:6" x14ac:dyDescent="0.2">
      <c r="A104" s="51" t="s">
        <v>171</v>
      </c>
      <c r="B104" s="52" t="s">
        <v>172</v>
      </c>
      <c r="C104" s="82">
        <f t="shared" ref="C104:E105" si="4">C105</f>
        <v>0</v>
      </c>
      <c r="D104" s="82">
        <f t="shared" si="4"/>
        <v>200</v>
      </c>
      <c r="E104" s="82">
        <f t="shared" si="4"/>
        <v>189.52</v>
      </c>
      <c r="F104" s="81">
        <f>(E104*100)/D104</f>
        <v>94.76</v>
      </c>
    </row>
    <row r="105" spans="1:6" ht="25.5" x14ac:dyDescent="0.2">
      <c r="A105" s="53" t="s">
        <v>173</v>
      </c>
      <c r="B105" s="54" t="s">
        <v>174</v>
      </c>
      <c r="C105" s="83">
        <f t="shared" si="4"/>
        <v>0</v>
      </c>
      <c r="D105" s="83">
        <f t="shared" si="4"/>
        <v>200</v>
      </c>
      <c r="E105" s="83">
        <f t="shared" si="4"/>
        <v>189.52</v>
      </c>
      <c r="F105" s="83">
        <f>(E105*100)/D105</f>
        <v>94.76</v>
      </c>
    </row>
    <row r="106" spans="1:6" x14ac:dyDescent="0.2">
      <c r="A106" s="55" t="s">
        <v>175</v>
      </c>
      <c r="B106" s="56" t="s">
        <v>174</v>
      </c>
      <c r="C106" s="84">
        <v>0</v>
      </c>
      <c r="D106" s="84">
        <v>200</v>
      </c>
      <c r="E106" s="84">
        <v>189.52</v>
      </c>
      <c r="F106" s="84"/>
    </row>
    <row r="107" spans="1:6" x14ac:dyDescent="0.2">
      <c r="A107" s="49" t="s">
        <v>55</v>
      </c>
      <c r="B107" s="50" t="s">
        <v>56</v>
      </c>
      <c r="C107" s="80">
        <f t="shared" ref="C107:E109" si="5">C108</f>
        <v>37425</v>
      </c>
      <c r="D107" s="80">
        <f t="shared" si="5"/>
        <v>69762.11</v>
      </c>
      <c r="E107" s="80">
        <f t="shared" si="5"/>
        <v>60491.4</v>
      </c>
      <c r="F107" s="81">
        <f>(E107*100)/D107</f>
        <v>86.710966741114916</v>
      </c>
    </row>
    <row r="108" spans="1:6" x14ac:dyDescent="0.2">
      <c r="A108" s="51" t="s">
        <v>57</v>
      </c>
      <c r="B108" s="52" t="s">
        <v>58</v>
      </c>
      <c r="C108" s="82">
        <f t="shared" si="5"/>
        <v>37425</v>
      </c>
      <c r="D108" s="82">
        <f t="shared" si="5"/>
        <v>69762.11</v>
      </c>
      <c r="E108" s="82">
        <f t="shared" si="5"/>
        <v>60491.4</v>
      </c>
      <c r="F108" s="81">
        <f>(E108*100)/D108</f>
        <v>86.710966741114916</v>
      </c>
    </row>
    <row r="109" spans="1:6" x14ac:dyDescent="0.2">
      <c r="A109" s="53" t="s">
        <v>59</v>
      </c>
      <c r="B109" s="54" t="s">
        <v>60</v>
      </c>
      <c r="C109" s="83">
        <f t="shared" si="5"/>
        <v>37425</v>
      </c>
      <c r="D109" s="83">
        <f t="shared" si="5"/>
        <v>69762.11</v>
      </c>
      <c r="E109" s="83">
        <f t="shared" si="5"/>
        <v>60491.4</v>
      </c>
      <c r="F109" s="83">
        <f>(E109*100)/D109</f>
        <v>86.710966741114916</v>
      </c>
    </row>
    <row r="110" spans="1:6" x14ac:dyDescent="0.2">
      <c r="A110" s="55" t="s">
        <v>61</v>
      </c>
      <c r="B110" s="56" t="s">
        <v>62</v>
      </c>
      <c r="C110" s="84">
        <v>37425</v>
      </c>
      <c r="D110" s="84">
        <v>69762.11</v>
      </c>
      <c r="E110" s="84">
        <v>60491.4</v>
      </c>
      <c r="F110" s="84"/>
    </row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s="57" customFormat="1" x14ac:dyDescent="0.2"/>
    <row r="1250" spans="1:3" s="57" customFormat="1" x14ac:dyDescent="0.2"/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Moira Andreani</cp:lastModifiedBy>
  <cp:lastPrinted>2024-04-24T08:58:26Z</cp:lastPrinted>
  <dcterms:created xsi:type="dcterms:W3CDTF">2022-08-12T12:51:27Z</dcterms:created>
  <dcterms:modified xsi:type="dcterms:W3CDTF">2024-04-24T09:02:27Z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